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20" windowWidth="12312" windowHeight="5796" tabRatio="979" activeTab="16"/>
  </bookViews>
  <sheets>
    <sheet name="Meta Data" sheetId="40" r:id="rId1"/>
    <sheet name="LS2015" sheetId="14" r:id="rId2"/>
    <sheet name="Res_2015" sheetId="15" r:id="rId3"/>
    <sheet name="Power_2015" sheetId="18" r:id="rId4"/>
    <sheet name="DO2015" sheetId="20" r:id="rId5"/>
    <sheet name="Table 1" sheetId="21" r:id="rId6"/>
    <sheet name="Table2" sheetId="23" r:id="rId7"/>
    <sheet name="Table 3" sheetId="25" r:id="rId8"/>
    <sheet name="Table 4" sheetId="37" r:id="rId9"/>
    <sheet name="Table 5" sheetId="32" r:id="rId10"/>
    <sheet name="Table 6" sheetId="27" r:id="rId11"/>
    <sheet name="Table 7" sheetId="13" r:id="rId12"/>
    <sheet name="Table 8" sheetId="38" r:id="rId13"/>
    <sheet name="Table 9" sheetId="34" r:id="rId14"/>
    <sheet name="Table 10" sheetId="39" r:id="rId15"/>
    <sheet name="Table 11" sheetId="33" r:id="rId16"/>
    <sheet name="Table 12" sheetId="28" r:id="rId17"/>
  </sheets>
  <externalReferences>
    <externalReference r:id="rId18"/>
  </externalReferences>
  <calcPr calcId="125725"/>
  <customWorkbookViews>
    <customWorkbookView name="jvaldez - Personal View" guid="{54EE0F8A-68A1-41A2-88C5-472A5D927C19}" mergeInterval="0" personalView="1" maximized="1" xWindow="1" yWindow="1" windowWidth="1920" windowHeight="898" activeSheetId="4" showComments="commIndAndComment"/>
    <customWorkbookView name="clawler - Personal View" guid="{EA4E74CA-0714-41C0-99A2-21B44583EF9B}" mergeInterval="0" personalView="1" maximized="1" xWindow="1" yWindow="1" windowWidth="1920" windowHeight="924" activeSheetId="3"/>
    <customWorkbookView name="mmagnuso - Personal View" guid="{8229C05B-6386-4D7A-A91E-38977E404680}" mergeInterval="0" personalView="1" maximized="1" xWindow="1" yWindow="1" windowWidth="1687" windowHeight="868" activeSheetId="3"/>
  </customWorkbookViews>
</workbook>
</file>

<file path=xl/calcChain.xml><?xml version="1.0" encoding="utf-8"?>
<calcChain xmlns="http://schemas.openxmlformats.org/spreadsheetml/2006/main">
  <c r="F10" i="23"/>
  <c r="D35" i="27" l="1"/>
  <c r="D26"/>
  <c r="D17"/>
  <c r="F3" i="23"/>
  <c r="D12"/>
  <c r="F5" i="25" l="1"/>
  <c r="G5"/>
  <c r="N148" i="28" l="1"/>
  <c r="M148"/>
  <c r="L148"/>
  <c r="H148"/>
  <c r="K148" s="1"/>
  <c r="F148"/>
  <c r="E148"/>
  <c r="O147"/>
  <c r="P147" s="1"/>
  <c r="H147"/>
  <c r="R147" s="1"/>
  <c r="O146"/>
  <c r="P146" s="1"/>
  <c r="H146"/>
  <c r="K146" s="1"/>
  <c r="O145"/>
  <c r="P145" s="1"/>
  <c r="H145"/>
  <c r="R145" s="1"/>
  <c r="R144"/>
  <c r="G144"/>
  <c r="K144" s="1"/>
  <c r="O143"/>
  <c r="P143" s="1"/>
  <c r="H143"/>
  <c r="R143" s="1"/>
  <c r="O142"/>
  <c r="P142" s="1"/>
  <c r="H142"/>
  <c r="R142" s="1"/>
  <c r="O141"/>
  <c r="P141" s="1"/>
  <c r="H141"/>
  <c r="R141" s="1"/>
  <c r="O140"/>
  <c r="P140" s="1"/>
  <c r="H140"/>
  <c r="R140" s="1"/>
  <c r="O139"/>
  <c r="P139" s="1"/>
  <c r="H139"/>
  <c r="K139" s="1"/>
  <c r="O138"/>
  <c r="P138" s="1"/>
  <c r="H138"/>
  <c r="K138" s="1"/>
  <c r="L137"/>
  <c r="R137" s="1"/>
  <c r="G137"/>
  <c r="K137" s="1"/>
  <c r="R134"/>
  <c r="G134"/>
  <c r="K134" s="1"/>
  <c r="O133"/>
  <c r="P133" s="1"/>
  <c r="H133"/>
  <c r="K133" s="1"/>
  <c r="L132"/>
  <c r="R132" s="1"/>
  <c r="G132"/>
  <c r="O136"/>
  <c r="P136" s="1"/>
  <c r="H136"/>
  <c r="R136" s="1"/>
  <c r="R135"/>
  <c r="G135"/>
  <c r="O135" s="1"/>
  <c r="Q135" s="1"/>
  <c r="P135" s="1"/>
  <c r="L131"/>
  <c r="O131" s="1"/>
  <c r="P131" s="1"/>
  <c r="H131"/>
  <c r="K131" s="1"/>
  <c r="R130"/>
  <c r="G130"/>
  <c r="K130" s="1"/>
  <c r="O129"/>
  <c r="P129" s="1"/>
  <c r="H129"/>
  <c r="R129" s="1"/>
  <c r="N128"/>
  <c r="M128"/>
  <c r="L128"/>
  <c r="H128"/>
  <c r="F128"/>
  <c r="E128"/>
  <c r="R127"/>
  <c r="O127"/>
  <c r="Q127" s="1"/>
  <c r="P127" s="1"/>
  <c r="K127"/>
  <c r="R126"/>
  <c r="G126"/>
  <c r="K126" s="1"/>
  <c r="O125"/>
  <c r="H125"/>
  <c r="K125" s="1"/>
  <c r="O124"/>
  <c r="H124"/>
  <c r="K124" s="1"/>
  <c r="R123"/>
  <c r="O123"/>
  <c r="Q123" s="1"/>
  <c r="P123" s="1"/>
  <c r="N123"/>
  <c r="K123"/>
  <c r="O122"/>
  <c r="H122"/>
  <c r="R122" s="1"/>
  <c r="Q121"/>
  <c r="J121"/>
  <c r="I121"/>
  <c r="R120"/>
  <c r="O120"/>
  <c r="Q120" s="1"/>
  <c r="N120"/>
  <c r="K120"/>
  <c r="R119"/>
  <c r="O119"/>
  <c r="Q119" s="1"/>
  <c r="P119" s="1"/>
  <c r="K119"/>
  <c r="R118"/>
  <c r="G118"/>
  <c r="K118" s="1"/>
  <c r="R117"/>
  <c r="O117"/>
  <c r="Q117" s="1"/>
  <c r="P117" s="1"/>
  <c r="K117"/>
  <c r="J116"/>
  <c r="I116"/>
  <c r="O116" s="1"/>
  <c r="H116"/>
  <c r="J115"/>
  <c r="I115"/>
  <c r="O115" s="1"/>
  <c r="P115" s="1"/>
  <c r="H115"/>
  <c r="J114"/>
  <c r="I114"/>
  <c r="O114" s="1"/>
  <c r="P114" s="1"/>
  <c r="H114"/>
  <c r="J112"/>
  <c r="I112"/>
  <c r="H112"/>
  <c r="G112"/>
  <c r="F112"/>
  <c r="J113"/>
  <c r="I113"/>
  <c r="H113"/>
  <c r="G113"/>
  <c r="F113"/>
  <c r="J110"/>
  <c r="I110"/>
  <c r="H110"/>
  <c r="G110"/>
  <c r="F110"/>
  <c r="J111"/>
  <c r="I111"/>
  <c r="H111"/>
  <c r="G111"/>
  <c r="F111"/>
  <c r="J109"/>
  <c r="I109"/>
  <c r="H109"/>
  <c r="G109"/>
  <c r="F109"/>
  <c r="N108"/>
  <c r="M108"/>
  <c r="L108"/>
  <c r="J108"/>
  <c r="I108"/>
  <c r="H108"/>
  <c r="F108"/>
  <c r="N107"/>
  <c r="M107"/>
  <c r="L107"/>
  <c r="J107"/>
  <c r="I107"/>
  <c r="H107"/>
  <c r="F107"/>
  <c r="N106"/>
  <c r="M106"/>
  <c r="L106"/>
  <c r="J106"/>
  <c r="I106"/>
  <c r="H106"/>
  <c r="F106"/>
  <c r="E106"/>
  <c r="N105"/>
  <c r="M105"/>
  <c r="L105"/>
  <c r="J105"/>
  <c r="I105"/>
  <c r="H105"/>
  <c r="F105"/>
  <c r="E105"/>
  <c r="Q104"/>
  <c r="P104"/>
  <c r="O104"/>
  <c r="N104"/>
  <c r="M104"/>
  <c r="L104"/>
  <c r="J104"/>
  <c r="I104"/>
  <c r="H104"/>
  <c r="G104"/>
  <c r="F104"/>
  <c r="N103"/>
  <c r="M103"/>
  <c r="J103"/>
  <c r="I103"/>
  <c r="O103" s="1"/>
  <c r="H103"/>
  <c r="F103"/>
  <c r="N102"/>
  <c r="M102"/>
  <c r="J102"/>
  <c r="I102"/>
  <c r="O102" s="1"/>
  <c r="H102"/>
  <c r="F102"/>
  <c r="N101"/>
  <c r="M101"/>
  <c r="L101"/>
  <c r="J101"/>
  <c r="I101"/>
  <c r="H101"/>
  <c r="F101"/>
  <c r="E101"/>
  <c r="N100"/>
  <c r="M100"/>
  <c r="L100"/>
  <c r="J100"/>
  <c r="I100"/>
  <c r="H100"/>
  <c r="F100"/>
  <c r="E100"/>
  <c r="N99"/>
  <c r="M99"/>
  <c r="L99"/>
  <c r="J99"/>
  <c r="I99"/>
  <c r="H99"/>
  <c r="G99"/>
  <c r="F99"/>
  <c r="N98"/>
  <c r="M98"/>
  <c r="L98"/>
  <c r="J98"/>
  <c r="I98"/>
  <c r="H98"/>
  <c r="F98"/>
  <c r="E98"/>
  <c r="N97"/>
  <c r="M97"/>
  <c r="L97"/>
  <c r="J97"/>
  <c r="I97"/>
  <c r="H97"/>
  <c r="F97"/>
  <c r="E97"/>
  <c r="N95"/>
  <c r="M95"/>
  <c r="L95"/>
  <c r="H95"/>
  <c r="K95" s="1"/>
  <c r="F95"/>
  <c r="E95"/>
  <c r="R94"/>
  <c r="G94"/>
  <c r="K94" s="1"/>
  <c r="R96"/>
  <c r="G96"/>
  <c r="K96" s="1"/>
  <c r="O93"/>
  <c r="H93"/>
  <c r="K93" s="1"/>
  <c r="O92"/>
  <c r="H92"/>
  <c r="K92" s="1"/>
  <c r="H90"/>
  <c r="K90" s="1"/>
  <c r="R91"/>
  <c r="G91"/>
  <c r="K91" s="1"/>
  <c r="R88"/>
  <c r="G88"/>
  <c r="O88" s="1"/>
  <c r="Q88" s="1"/>
  <c r="R87"/>
  <c r="O87"/>
  <c r="Q87" s="1"/>
  <c r="P87" s="1"/>
  <c r="K87"/>
  <c r="R86"/>
  <c r="O86"/>
  <c r="Q86" s="1"/>
  <c r="P86" s="1"/>
  <c r="K86"/>
  <c r="N89"/>
  <c r="M89"/>
  <c r="L89"/>
  <c r="J89"/>
  <c r="I89"/>
  <c r="H89"/>
  <c r="G89"/>
  <c r="F89"/>
  <c r="E89"/>
  <c r="N85"/>
  <c r="M85"/>
  <c r="L85"/>
  <c r="R85" s="1"/>
  <c r="G85"/>
  <c r="O84"/>
  <c r="P84" s="1"/>
  <c r="H84"/>
  <c r="K84" s="1"/>
  <c r="O83"/>
  <c r="P83" s="1"/>
  <c r="H83"/>
  <c r="K83" s="1"/>
  <c r="O82"/>
  <c r="P82" s="1"/>
  <c r="H82"/>
  <c r="R82" s="1"/>
  <c r="O81"/>
  <c r="P81" s="1"/>
  <c r="H81"/>
  <c r="K81" s="1"/>
  <c r="R80"/>
  <c r="G80"/>
  <c r="O80" s="1"/>
  <c r="Q80" s="1"/>
  <c r="O79"/>
  <c r="P79" s="1"/>
  <c r="H79"/>
  <c r="R79" s="1"/>
  <c r="R78"/>
  <c r="O78"/>
  <c r="Q78" s="1"/>
  <c r="P78" s="1"/>
  <c r="K78"/>
  <c r="O77"/>
  <c r="P77" s="1"/>
  <c r="H77"/>
  <c r="R77" s="1"/>
  <c r="O76"/>
  <c r="P76" s="1"/>
  <c r="H76"/>
  <c r="K76" s="1"/>
  <c r="O75"/>
  <c r="P75" s="1"/>
  <c r="H75"/>
  <c r="K75" s="1"/>
  <c r="O74"/>
  <c r="P74" s="1"/>
  <c r="H74"/>
  <c r="R74" s="1"/>
  <c r="R73"/>
  <c r="G73"/>
  <c r="K73" s="1"/>
  <c r="R71"/>
  <c r="G71"/>
  <c r="O71" s="1"/>
  <c r="Q71" s="1"/>
  <c r="P71" s="1"/>
  <c r="R72"/>
  <c r="G72"/>
  <c r="K72" s="1"/>
  <c r="E72"/>
  <c r="R70"/>
  <c r="G70"/>
  <c r="K70" s="1"/>
  <c r="O67"/>
  <c r="P67" s="1"/>
  <c r="H67"/>
  <c r="K67" s="1"/>
  <c r="O68"/>
  <c r="P68" s="1"/>
  <c r="H68"/>
  <c r="K68" s="1"/>
  <c r="O69"/>
  <c r="P69" s="1"/>
  <c r="H69"/>
  <c r="R69" s="1"/>
  <c r="R65"/>
  <c r="O65"/>
  <c r="Q65" s="1"/>
  <c r="K65"/>
  <c r="O66"/>
  <c r="P66" s="1"/>
  <c r="H66"/>
  <c r="R66" s="1"/>
  <c r="O64"/>
  <c r="P64" s="1"/>
  <c r="H64"/>
  <c r="R64" s="1"/>
  <c r="R62"/>
  <c r="O62"/>
  <c r="Q62" s="1"/>
  <c r="K62"/>
  <c r="O63"/>
  <c r="H63"/>
  <c r="R63" s="1"/>
  <c r="O61"/>
  <c r="H61"/>
  <c r="K61" s="1"/>
  <c r="O60"/>
  <c r="H60"/>
  <c r="R60" s="1"/>
  <c r="Q59"/>
  <c r="O59"/>
  <c r="K59"/>
  <c r="Q58"/>
  <c r="O58"/>
  <c r="K58"/>
  <c r="O57"/>
  <c r="P57" s="1"/>
  <c r="H57"/>
  <c r="K57" s="1"/>
  <c r="O56"/>
  <c r="P56" s="1"/>
  <c r="H56"/>
  <c r="K56" s="1"/>
  <c r="O55"/>
  <c r="P55" s="1"/>
  <c r="H55"/>
  <c r="R55" s="1"/>
  <c r="O54"/>
  <c r="P54" s="1"/>
  <c r="H54"/>
  <c r="K54" s="1"/>
  <c r="R52"/>
  <c r="O52"/>
  <c r="Q52" s="1"/>
  <c r="K52"/>
  <c r="R53"/>
  <c r="O53"/>
  <c r="K53"/>
  <c r="O50"/>
  <c r="P50" s="1"/>
  <c r="H50"/>
  <c r="R50" s="1"/>
  <c r="O51"/>
  <c r="P51" s="1"/>
  <c r="H51"/>
  <c r="K51" s="1"/>
  <c r="O49"/>
  <c r="H49"/>
  <c r="R49" s="1"/>
  <c r="O48"/>
  <c r="P48" s="1"/>
  <c r="H48"/>
  <c r="R48" s="1"/>
  <c r="R47"/>
  <c r="G47"/>
  <c r="K47" s="1"/>
  <c r="O46"/>
  <c r="P46" s="1"/>
  <c r="H46"/>
  <c r="K46" s="1"/>
  <c r="R45"/>
  <c r="G45"/>
  <c r="O45" s="1"/>
  <c r="Q45" s="1"/>
  <c r="R44"/>
  <c r="O44"/>
  <c r="Q44" s="1"/>
  <c r="P44" s="1"/>
  <c r="K44"/>
  <c r="O43"/>
  <c r="H43"/>
  <c r="R43" s="1"/>
  <c r="O42"/>
  <c r="P42" s="1"/>
  <c r="H42"/>
  <c r="R42" s="1"/>
  <c r="R41"/>
  <c r="Q41"/>
  <c r="K41"/>
  <c r="R38"/>
  <c r="Q38"/>
  <c r="K38"/>
  <c r="R39"/>
  <c r="Q39"/>
  <c r="K39"/>
  <c r="Q40"/>
  <c r="K40"/>
  <c r="O36"/>
  <c r="H36"/>
  <c r="K36" s="1"/>
  <c r="O37"/>
  <c r="H37"/>
  <c r="K37" s="1"/>
  <c r="R34"/>
  <c r="O34"/>
  <c r="Q34" s="1"/>
  <c r="P34" s="1"/>
  <c r="K34"/>
  <c r="R35"/>
  <c r="O35"/>
  <c r="K35"/>
  <c r="R33"/>
  <c r="O33"/>
  <c r="Q33" s="1"/>
  <c r="P33" s="1"/>
  <c r="K33"/>
  <c r="R32"/>
  <c r="O32"/>
  <c r="Q32" s="1"/>
  <c r="P32" s="1"/>
  <c r="K32"/>
  <c r="R31"/>
  <c r="O31"/>
  <c r="Q31" s="1"/>
  <c r="K31"/>
  <c r="O30"/>
  <c r="P30" s="1"/>
  <c r="H30"/>
  <c r="K30" s="1"/>
  <c r="O29"/>
  <c r="P29" s="1"/>
  <c r="H29"/>
  <c r="K29" s="1"/>
  <c r="Q28"/>
  <c r="O27"/>
  <c r="H27"/>
  <c r="K27" s="1"/>
  <c r="O26"/>
  <c r="H26"/>
  <c r="R26" s="1"/>
  <c r="R25"/>
  <c r="G25"/>
  <c r="K25" s="1"/>
  <c r="O24"/>
  <c r="H24"/>
  <c r="K24" s="1"/>
  <c r="R23"/>
  <c r="O23"/>
  <c r="Q23" s="1"/>
  <c r="P23" s="1"/>
  <c r="N23"/>
  <c r="K23"/>
  <c r="R22"/>
  <c r="G22"/>
  <c r="K22" s="1"/>
  <c r="R21"/>
  <c r="G21"/>
  <c r="K21" s="1"/>
  <c r="R20"/>
  <c r="G20"/>
  <c r="K20" s="1"/>
  <c r="E20"/>
  <c r="R19"/>
  <c r="N19"/>
  <c r="G19"/>
  <c r="K19" s="1"/>
  <c r="R17"/>
  <c r="G17"/>
  <c r="E17"/>
  <c r="R18"/>
  <c r="G18"/>
  <c r="K18" s="1"/>
  <c r="E18"/>
  <c r="R16"/>
  <c r="O16"/>
  <c r="Q16" s="1"/>
  <c r="K16"/>
  <c r="R15"/>
  <c r="O15"/>
  <c r="K15"/>
  <c r="R14"/>
  <c r="O14"/>
  <c r="K14"/>
  <c r="R13"/>
  <c r="O13"/>
  <c r="Q13" s="1"/>
  <c r="P13" s="1"/>
  <c r="K13"/>
  <c r="R12"/>
  <c r="O12"/>
  <c r="K12"/>
  <c r="R11"/>
  <c r="O11"/>
  <c r="Q11" s="1"/>
  <c r="P11" s="1"/>
  <c r="K11"/>
  <c r="R9"/>
  <c r="O9"/>
  <c r="Q9" s="1"/>
  <c r="N9"/>
  <c r="K9"/>
  <c r="R10"/>
  <c r="O10"/>
  <c r="P10" s="1"/>
  <c r="K10"/>
  <c r="R8"/>
  <c r="O8"/>
  <c r="K8"/>
  <c r="R7"/>
  <c r="O7"/>
  <c r="Q7" s="1"/>
  <c r="P7" s="1"/>
  <c r="K7"/>
  <c r="R6"/>
  <c r="O6"/>
  <c r="Q6" s="1"/>
  <c r="P6" s="1"/>
  <c r="K6"/>
  <c r="R5"/>
  <c r="O5"/>
  <c r="Q5" s="1"/>
  <c r="P5" s="1"/>
  <c r="K5"/>
  <c r="R4"/>
  <c r="O4"/>
  <c r="Q4" s="1"/>
  <c r="K4"/>
  <c r="N3"/>
  <c r="M3"/>
  <c r="L3"/>
  <c r="H3"/>
  <c r="K3" s="1"/>
  <c r="F3"/>
  <c r="E3"/>
  <c r="D15" i="21"/>
  <c r="P43" i="28" l="1"/>
  <c r="P116"/>
  <c r="P4"/>
  <c r="P16"/>
  <c r="P9"/>
  <c r="P65"/>
  <c r="P62"/>
  <c r="P88"/>
  <c r="P80"/>
  <c r="P45"/>
  <c r="P59"/>
  <c r="P58"/>
  <c r="O132"/>
  <c r="Q132" s="1"/>
  <c r="P132" s="1"/>
  <c r="P31"/>
  <c r="P52"/>
  <c r="P120"/>
  <c r="K42"/>
  <c r="K99"/>
  <c r="R81"/>
  <c r="O91"/>
  <c r="Q91" s="1"/>
  <c r="P91" s="1"/>
  <c r="K50"/>
  <c r="K63"/>
  <c r="K77"/>
  <c r="K79"/>
  <c r="R148"/>
  <c r="R138"/>
  <c r="K106"/>
  <c r="O134"/>
  <c r="Q134" s="1"/>
  <c r="P134" s="1"/>
  <c r="K113"/>
  <c r="R101"/>
  <c r="O3"/>
  <c r="O17"/>
  <c r="R75"/>
  <c r="K80"/>
  <c r="R103"/>
  <c r="K26"/>
  <c r="K45"/>
  <c r="K64"/>
  <c r="K82"/>
  <c r="O85"/>
  <c r="O101"/>
  <c r="Q101" s="1"/>
  <c r="P101" s="1"/>
  <c r="K115"/>
  <c r="K89"/>
  <c r="O25"/>
  <c r="K28"/>
  <c r="K55"/>
  <c r="R83"/>
  <c r="R27"/>
  <c r="R57"/>
  <c r="K74"/>
  <c r="O90"/>
  <c r="O113"/>
  <c r="R131"/>
  <c r="R24"/>
  <c r="K66"/>
  <c r="O22"/>
  <c r="Q22" s="1"/>
  <c r="P22" s="1"/>
  <c r="K69"/>
  <c r="O118"/>
  <c r="Q118" s="1"/>
  <c r="K43"/>
  <c r="K48"/>
  <c r="O97"/>
  <c r="Q97" s="1"/>
  <c r="K101"/>
  <c r="Q102"/>
  <c r="P102" s="1"/>
  <c r="K103"/>
  <c r="K105"/>
  <c r="R106"/>
  <c r="K108"/>
  <c r="O110"/>
  <c r="Q110" s="1"/>
  <c r="P110" s="1"/>
  <c r="K121"/>
  <c r="K132"/>
  <c r="K141"/>
  <c r="K143"/>
  <c r="K147"/>
  <c r="R54"/>
  <c r="R56"/>
  <c r="O20"/>
  <c r="Q20" s="1"/>
  <c r="P20" s="1"/>
  <c r="R68"/>
  <c r="O100"/>
  <c r="Q100" s="1"/>
  <c r="P100" s="1"/>
  <c r="Q103"/>
  <c r="P103" s="1"/>
  <c r="K116"/>
  <c r="R125"/>
  <c r="R128"/>
  <c r="R146"/>
  <c r="R97"/>
  <c r="K85"/>
  <c r="R133"/>
  <c r="K142"/>
  <c r="O144"/>
  <c r="Q144" s="1"/>
  <c r="R46"/>
  <c r="O94"/>
  <c r="Q94" s="1"/>
  <c r="P94" s="1"/>
  <c r="R111"/>
  <c r="K110"/>
  <c r="O137"/>
  <c r="Q137" s="1"/>
  <c r="P137" s="1"/>
  <c r="K49"/>
  <c r="O70"/>
  <c r="R84"/>
  <c r="R90"/>
  <c r="R105"/>
  <c r="O19"/>
  <c r="Q19" s="1"/>
  <c r="P19" s="1"/>
  <c r="O21"/>
  <c r="Q21" s="1"/>
  <c r="P21" s="1"/>
  <c r="R29"/>
  <c r="R37"/>
  <c r="R61"/>
  <c r="K71"/>
  <c r="O95"/>
  <c r="Q95" s="1"/>
  <c r="P95" s="1"/>
  <c r="R98"/>
  <c r="R99"/>
  <c r="R102"/>
  <c r="K111"/>
  <c r="O128"/>
  <c r="Q128" s="1"/>
  <c r="P128" s="1"/>
  <c r="K129"/>
  <c r="K145"/>
  <c r="R104"/>
  <c r="K114"/>
  <c r="R89"/>
  <c r="K88"/>
  <c r="R95"/>
  <c r="K98"/>
  <c r="K104"/>
  <c r="R107"/>
  <c r="R113"/>
  <c r="K122"/>
  <c r="K136"/>
  <c r="K100"/>
  <c r="R110"/>
  <c r="O89"/>
  <c r="Q89" s="1"/>
  <c r="P89" s="1"/>
  <c r="R93"/>
  <c r="K97"/>
  <c r="O99"/>
  <c r="Q99" s="1"/>
  <c r="P99" s="1"/>
  <c r="O106"/>
  <c r="Q106" s="1"/>
  <c r="P106" s="1"/>
  <c r="O107"/>
  <c r="Q107" s="1"/>
  <c r="P107" s="1"/>
  <c r="R116"/>
  <c r="O98"/>
  <c r="O72"/>
  <c r="Q72" s="1"/>
  <c r="K107"/>
  <c r="O108"/>
  <c r="Q108" s="1"/>
  <c r="P108" s="1"/>
  <c r="R109"/>
  <c r="R112"/>
  <c r="O148"/>
  <c r="Q148" s="1"/>
  <c r="R3"/>
  <c r="K17"/>
  <c r="O47"/>
  <c r="Q47" s="1"/>
  <c r="P47" s="1"/>
  <c r="K60"/>
  <c r="O105"/>
  <c r="Q105" s="1"/>
  <c r="P105" s="1"/>
  <c r="R108"/>
  <c r="O109"/>
  <c r="Q109" s="1"/>
  <c r="K112"/>
  <c r="K128"/>
  <c r="O130"/>
  <c r="Q130" s="1"/>
  <c r="K135"/>
  <c r="K140"/>
  <c r="O111"/>
  <c r="Q111" s="1"/>
  <c r="P111" s="1"/>
  <c r="R114"/>
  <c r="R30"/>
  <c r="R51"/>
  <c r="R67"/>
  <c r="R76"/>
  <c r="K102"/>
  <c r="R115"/>
  <c r="R139"/>
  <c r="R36"/>
  <c r="R92"/>
  <c r="O112"/>
  <c r="Q112" s="1"/>
  <c r="P112" s="1"/>
  <c r="R124"/>
  <c r="O18"/>
  <c r="O73"/>
  <c r="Q73" s="1"/>
  <c r="O96"/>
  <c r="Q96" s="1"/>
  <c r="R100"/>
  <c r="K109"/>
  <c r="O126"/>
  <c r="Q126" s="1"/>
  <c r="Q98" l="1"/>
  <c r="Q113"/>
  <c r="P90"/>
  <c r="Q17"/>
  <c r="Q85"/>
  <c r="Q3"/>
  <c r="Q25"/>
  <c r="Q70"/>
  <c r="Q18"/>
  <c r="P148"/>
  <c r="P144"/>
  <c r="P130"/>
  <c r="P126"/>
  <c r="P118"/>
  <c r="P109"/>
  <c r="P97"/>
  <c r="P96"/>
  <c r="P73"/>
  <c r="P72"/>
  <c r="P98" l="1"/>
  <c r="P113"/>
  <c r="P85"/>
  <c r="P70"/>
  <c r="P17"/>
  <c r="P3"/>
  <c r="P18"/>
  <c r="P25"/>
  <c r="C9" i="34"/>
  <c r="D9"/>
  <c r="E9"/>
  <c r="F9"/>
  <c r="G9"/>
  <c r="H9"/>
  <c r="I9"/>
  <c r="J9"/>
  <c r="K9"/>
  <c r="B9"/>
  <c r="D4"/>
  <c r="D5"/>
  <c r="D6"/>
  <c r="K6" s="1"/>
  <c r="D7"/>
  <c r="D8"/>
  <c r="D3"/>
  <c r="J4"/>
  <c r="J5"/>
  <c r="J6"/>
  <c r="J7"/>
  <c r="J8"/>
  <c r="J3"/>
  <c r="K3" s="1"/>
  <c r="G4"/>
  <c r="G5"/>
  <c r="G6"/>
  <c r="G7"/>
  <c r="G8"/>
  <c r="G3"/>
  <c r="K8" l="1"/>
  <c r="K7"/>
  <c r="K5"/>
  <c r="K4"/>
  <c r="G10" i="33"/>
  <c r="J6"/>
  <c r="J7"/>
  <c r="J8"/>
  <c r="J9"/>
  <c r="J10"/>
  <c r="J11"/>
  <c r="J12"/>
  <c r="J13"/>
  <c r="J14"/>
  <c r="J15"/>
  <c r="J16"/>
  <c r="J17"/>
  <c r="J18"/>
  <c r="J19"/>
  <c r="J20"/>
  <c r="J21"/>
  <c r="J22"/>
  <c r="J23"/>
  <c r="J24"/>
  <c r="J25"/>
  <c r="J26"/>
  <c r="J27"/>
  <c r="J28"/>
  <c r="J29"/>
  <c r="J30"/>
  <c r="J31"/>
  <c r="J32"/>
  <c r="J33"/>
  <c r="J34"/>
  <c r="J35"/>
  <c r="J5"/>
  <c r="D6"/>
  <c r="D7"/>
  <c r="D8"/>
  <c r="D9"/>
  <c r="D10"/>
  <c r="D11"/>
  <c r="D12"/>
  <c r="D13"/>
  <c r="D14"/>
  <c r="D15"/>
  <c r="D16"/>
  <c r="D17"/>
  <c r="D18"/>
  <c r="D19"/>
  <c r="D20"/>
  <c r="D21"/>
  <c r="D22"/>
  <c r="D23"/>
  <c r="D24"/>
  <c r="D25"/>
  <c r="D26"/>
  <c r="D27"/>
  <c r="D28"/>
  <c r="D29"/>
  <c r="D30"/>
  <c r="D31"/>
  <c r="D32"/>
  <c r="D33"/>
  <c r="D34"/>
  <c r="D35"/>
  <c r="D5"/>
  <c r="G4"/>
  <c r="K4" s="1"/>
  <c r="G5"/>
  <c r="G6"/>
  <c r="G7"/>
  <c r="G8"/>
  <c r="G9"/>
  <c r="G11"/>
  <c r="G12"/>
  <c r="G13"/>
  <c r="G14"/>
  <c r="G15"/>
  <c r="G16"/>
  <c r="G17"/>
  <c r="G18"/>
  <c r="G19"/>
  <c r="G20"/>
  <c r="K20" s="1"/>
  <c r="G21"/>
  <c r="G22"/>
  <c r="G23"/>
  <c r="G24"/>
  <c r="G25"/>
  <c r="G26"/>
  <c r="G27"/>
  <c r="G28"/>
  <c r="G29"/>
  <c r="G30"/>
  <c r="G31"/>
  <c r="G32"/>
  <c r="G33"/>
  <c r="G34"/>
  <c r="G35"/>
  <c r="G3"/>
  <c r="K3" s="1"/>
  <c r="G280" i="14"/>
  <c r="F280"/>
  <c r="G273"/>
  <c r="F273"/>
  <c r="G266"/>
  <c r="F266"/>
  <c r="G256"/>
  <c r="F256"/>
  <c r="G249"/>
  <c r="F249"/>
  <c r="G242"/>
  <c r="F242"/>
  <c r="G235"/>
  <c r="F235"/>
  <c r="G228"/>
  <c r="F228"/>
  <c r="G217"/>
  <c r="F217"/>
  <c r="G210"/>
  <c r="F210"/>
  <c r="G201"/>
  <c r="F201"/>
  <c r="G192"/>
  <c r="F192"/>
  <c r="G181"/>
  <c r="F181"/>
  <c r="G170"/>
  <c r="F170"/>
  <c r="G160"/>
  <c r="F160"/>
  <c r="G153"/>
  <c r="F153"/>
  <c r="G137"/>
  <c r="F137"/>
  <c r="G130"/>
  <c r="F130"/>
  <c r="G118"/>
  <c r="F118"/>
  <c r="G109"/>
  <c r="F109"/>
  <c r="G101"/>
  <c r="F101"/>
  <c r="G94"/>
  <c r="F94"/>
  <c r="G86"/>
  <c r="F86"/>
  <c r="G74"/>
  <c r="F74"/>
  <c r="G67"/>
  <c r="F67"/>
  <c r="G60"/>
  <c r="F60"/>
  <c r="G53"/>
  <c r="F53"/>
  <c r="G41"/>
  <c r="F41"/>
  <c r="G34"/>
  <c r="F34"/>
  <c r="G25"/>
  <c r="F25"/>
  <c r="G18"/>
  <c r="F18"/>
  <c r="G9"/>
  <c r="F9"/>
  <c r="K10" i="33" l="1"/>
  <c r="K5"/>
  <c r="K24"/>
  <c r="F288" i="14"/>
  <c r="G288"/>
  <c r="K35" i="33"/>
  <c r="K34"/>
  <c r="K33"/>
  <c r="K32"/>
  <c r="K31"/>
  <c r="K30"/>
  <c r="K29"/>
  <c r="K28"/>
  <c r="K27"/>
  <c r="K21"/>
  <c r="K26"/>
  <c r="K25"/>
  <c r="K23"/>
  <c r="K22"/>
  <c r="K19"/>
  <c r="K18"/>
  <c r="K17"/>
  <c r="K16"/>
  <c r="K14"/>
  <c r="K13"/>
  <c r="K15"/>
  <c r="K12"/>
  <c r="K11"/>
  <c r="K9"/>
  <c r="K8"/>
  <c r="K7"/>
  <c r="K6"/>
  <c r="D12" i="27" l="1"/>
  <c r="D21"/>
  <c r="D30"/>
  <c r="D39"/>
  <c r="D48"/>
  <c r="D4"/>
  <c r="D13"/>
  <c r="D22"/>
  <c r="D31"/>
  <c r="D40"/>
  <c r="D49"/>
  <c r="D5"/>
  <c r="D14"/>
  <c r="D23"/>
  <c r="D32"/>
  <c r="D41"/>
  <c r="D50"/>
  <c r="D6"/>
  <c r="D15"/>
  <c r="D24"/>
  <c r="D33"/>
  <c r="D42"/>
  <c r="D51"/>
  <c r="D7"/>
  <c r="D16"/>
  <c r="D25"/>
  <c r="D34"/>
  <c r="D43"/>
  <c r="D52"/>
  <c r="D8"/>
  <c r="D44"/>
  <c r="D53"/>
  <c r="D9"/>
  <c r="D18"/>
  <c r="D27"/>
  <c r="D36"/>
  <c r="D45"/>
  <c r="D54"/>
  <c r="D10"/>
  <c r="D19"/>
  <c r="D28"/>
  <c r="D37"/>
  <c r="D46"/>
  <c r="D55"/>
  <c r="D11"/>
  <c r="D20"/>
  <c r="D29"/>
  <c r="D38"/>
  <c r="D47"/>
  <c r="D56"/>
  <c r="D3" l="1"/>
  <c r="J32" i="15" l="1"/>
  <c r="F5" i="23" l="1"/>
  <c r="G7" i="25" s="1"/>
  <c r="F4" i="23"/>
  <c r="F6"/>
  <c r="F8" i="25" s="1"/>
  <c r="F7" i="23"/>
  <c r="F8"/>
  <c r="G10" i="25" s="1"/>
  <c r="F9" i="23"/>
  <c r="G12" i="25"/>
  <c r="F11" i="23"/>
  <c r="G13" i="25" s="1"/>
  <c r="G6" l="1"/>
  <c r="E12" i="23"/>
  <c r="G9" i="25"/>
  <c r="F12" i="23"/>
  <c r="E7" i="25" s="1"/>
  <c r="F13"/>
  <c r="G8"/>
  <c r="F10"/>
  <c r="F12"/>
  <c r="F6"/>
  <c r="G11"/>
  <c r="F11"/>
  <c r="F7"/>
  <c r="F9"/>
  <c r="E5" l="1"/>
  <c r="E12"/>
  <c r="E10"/>
  <c r="E8"/>
  <c r="E11"/>
  <c r="E6"/>
  <c r="E9"/>
  <c r="E13"/>
</calcChain>
</file>

<file path=xl/comments1.xml><?xml version="1.0" encoding="utf-8"?>
<comments xmlns="http://schemas.openxmlformats.org/spreadsheetml/2006/main">
  <authors>
    <author>lhpetron</author>
  </authors>
  <commentList>
    <comment ref="A21" authorId="0">
      <text>
        <r>
          <rPr>
            <b/>
            <sz val="9"/>
            <color indexed="81"/>
            <rFont val="Tahoma"/>
            <family val="2"/>
          </rPr>
          <t>lhpetron:</t>
        </r>
        <r>
          <rPr>
            <sz val="9"/>
            <color indexed="81"/>
            <rFont val="Tahoma"/>
            <family val="2"/>
          </rPr>
          <t xml:space="preserve">
this needs to be adjusted for actual metered withdrawals</t>
        </r>
      </text>
    </comment>
  </commentList>
</comments>
</file>

<file path=xl/sharedStrings.xml><?xml version="1.0" encoding="utf-8"?>
<sst xmlns="http://schemas.openxmlformats.org/spreadsheetml/2006/main" count="3930" uniqueCount="954">
  <si>
    <t>GPCD</t>
  </si>
  <si>
    <t>RG</t>
  </si>
  <si>
    <t>Baker's/ Hamilton Mobile Home Park</t>
  </si>
  <si>
    <t>Barcelona Mobile Home Park</t>
  </si>
  <si>
    <t>Cedar Crest MDWC &amp; SWC</t>
  </si>
  <si>
    <t>S</t>
  </si>
  <si>
    <t>Desert Palms Mobile Home Park</t>
  </si>
  <si>
    <t>Fox Hills WUA</t>
  </si>
  <si>
    <t>Green Acres Mobile Home Park</t>
  </si>
  <si>
    <t>Green Ridge MDWCA</t>
  </si>
  <si>
    <t>Homestead Mobile Home Community</t>
  </si>
  <si>
    <t>Juan Road Water System</t>
  </si>
  <si>
    <t>10,7</t>
  </si>
  <si>
    <t>Mountain View Mobile Home Park</t>
  </si>
  <si>
    <t xml:space="preserve">New Mexico Water Service Company/Sandia Knolls/Independent Utility Co. </t>
  </si>
  <si>
    <t>North Court Mobile Home Park</t>
  </si>
  <si>
    <t xml:space="preserve">Rural Self-Supplied Homes </t>
  </si>
  <si>
    <t>Bernalillo</t>
  </si>
  <si>
    <t>Sandia Peak Utility Company</t>
  </si>
  <si>
    <t xml:space="preserve">The Rincon Water Cooperative </t>
  </si>
  <si>
    <t>Tierra Monte WUA</t>
  </si>
  <si>
    <t>Tijeras Village</t>
  </si>
  <si>
    <t>Tranquillo Pines Water System</t>
  </si>
  <si>
    <t>Ventura Estates</t>
  </si>
  <si>
    <t>Vista Bonita Water Co-op</t>
  </si>
  <si>
    <t>Western Heights Mobile Home Park</t>
  </si>
  <si>
    <t>Aragon Mutual Domestic</t>
  </si>
  <si>
    <t>LC</t>
  </si>
  <si>
    <t>Coyote Creek Mutual Domestic WUA</t>
  </si>
  <si>
    <t>Mojave Academy</t>
  </si>
  <si>
    <t>Pie Town MDWCA</t>
  </si>
  <si>
    <t>Quemado Municipal Water &amp; SWA</t>
  </si>
  <si>
    <t>Reserve Water Works</t>
  </si>
  <si>
    <t>Berrendo WUA</t>
  </si>
  <si>
    <t>P</t>
  </si>
  <si>
    <t>Country Acres Mobile Home Park</t>
  </si>
  <si>
    <t>Cumberland WUA</t>
  </si>
  <si>
    <t>Dexter Municipal Water System</t>
  </si>
  <si>
    <t>Greenfield MDWCA</t>
  </si>
  <si>
    <t>Hagerman Water System</t>
  </si>
  <si>
    <t>Roswell Municipal Water System</t>
  </si>
  <si>
    <t>Rural Self-Supplied Homes</t>
  </si>
  <si>
    <t>BLU</t>
  </si>
  <si>
    <t>Bluewater Water &amp; Sanitation District</t>
  </si>
  <si>
    <t>Grants Domestic Water System</t>
  </si>
  <si>
    <t>San Mateo MDWCA</t>
  </si>
  <si>
    <t>AWR</t>
  </si>
  <si>
    <t xml:space="preserve">Angel Fire Services Corp. </t>
  </si>
  <si>
    <t>Angel Nest Apartments</t>
  </si>
  <si>
    <t>Cimarron Water System</t>
  </si>
  <si>
    <t>Eagle Nest (Village Of)</t>
  </si>
  <si>
    <t>Maxwell Cooperative Water</t>
  </si>
  <si>
    <t>Miami WUA</t>
  </si>
  <si>
    <t>Raton Domestic Water System</t>
  </si>
  <si>
    <t>Springer Water System</t>
  </si>
  <si>
    <t>Grady Water System</t>
  </si>
  <si>
    <t xml:space="preserve">Rural Self-Supplied Homes  </t>
  </si>
  <si>
    <t>Cannon Air Force Base</t>
  </si>
  <si>
    <t>TG</t>
  </si>
  <si>
    <t>Melrose Water System</t>
  </si>
  <si>
    <t>Texico Water System</t>
  </si>
  <si>
    <t>Alameda Mobile Home Park</t>
  </si>
  <si>
    <t>Alto de Las Flores MDWCA</t>
  </si>
  <si>
    <t>LRG</t>
  </si>
  <si>
    <t>Anthony Water &amp; Sanitation</t>
  </si>
  <si>
    <t>Caballo Lake MDWA</t>
  </si>
  <si>
    <t>CBG Water Company</t>
  </si>
  <si>
    <t>Chamberino MDW &amp; SA</t>
  </si>
  <si>
    <t>Country Mobile Manor</t>
  </si>
  <si>
    <t xml:space="preserve"> </t>
  </si>
  <si>
    <t>Covered Wagon Mobile Home Park</t>
  </si>
  <si>
    <t>Desert Aire</t>
  </si>
  <si>
    <t>Dona Ana</t>
  </si>
  <si>
    <t>Garfield MDWCA</t>
  </si>
  <si>
    <t xml:space="preserve">High Valley Water Users </t>
  </si>
  <si>
    <t>La Union MDWCA</t>
  </si>
  <si>
    <t>Lake Section Water Company</t>
  </si>
  <si>
    <t>Leasburg MDWCA</t>
  </si>
  <si>
    <t>Lower Rio Grande Public Water Works Authority</t>
  </si>
  <si>
    <t>Mesa Development Center</t>
  </si>
  <si>
    <t>Mesilla Water System</t>
  </si>
  <si>
    <t>Miller's Mobile Manor</t>
  </si>
  <si>
    <t>Moongate Water System</t>
  </si>
  <si>
    <t>Picacho MDWCA</t>
  </si>
  <si>
    <t>Silver Spur Mobile Home Park</t>
  </si>
  <si>
    <t>St John's Mobile Home Park</t>
  </si>
  <si>
    <t>Summit Gardens LLC</t>
  </si>
  <si>
    <t>Villa Del Sol Mobile Home Park</t>
  </si>
  <si>
    <t>Vista Del Rey Estates MDWCA</t>
  </si>
  <si>
    <t>Vista Real Mobile Home Park</t>
  </si>
  <si>
    <t>West Mesa Water Company Inc</t>
  </si>
  <si>
    <t>White Sands Missile Range</t>
  </si>
  <si>
    <t>Artesia Domestic Water System</t>
  </si>
  <si>
    <t>Caprock Water Company</t>
  </si>
  <si>
    <t>Carlsbad Municipal Water System</t>
  </si>
  <si>
    <t>Hope Water System</t>
  </si>
  <si>
    <t>Jewel St. Water Co-op</t>
  </si>
  <si>
    <t>Loving Water System</t>
  </si>
  <si>
    <t>North Park MDWCA</t>
  </si>
  <si>
    <t>Riverside WUA</t>
  </si>
  <si>
    <t>6, 1</t>
  </si>
  <si>
    <t>Arenas Valley MDWCA</t>
  </si>
  <si>
    <t>Bayard Municipal Water System</t>
  </si>
  <si>
    <t>Casas Adobes Water Company</t>
  </si>
  <si>
    <t>Hanover MDWCA</t>
  </si>
  <si>
    <t>Santa Clara Water System</t>
  </si>
  <si>
    <t>Silver City Water System</t>
  </si>
  <si>
    <t>Tyrone MDWCA</t>
  </si>
  <si>
    <t xml:space="preserve">Santa Rosa Water Supply  </t>
  </si>
  <si>
    <t>2, 3</t>
  </si>
  <si>
    <t>Roy (Village Of)</t>
  </si>
  <si>
    <t>Glen Acres Community Water System</t>
  </si>
  <si>
    <t>Lordsburg Water Supply System</t>
  </si>
  <si>
    <t>Rodeo WUA</t>
  </si>
  <si>
    <t>Virden Water System</t>
  </si>
  <si>
    <t>Eunice Water Supply System</t>
  </si>
  <si>
    <t>LEA</t>
  </si>
  <si>
    <t>Monument WUA</t>
  </si>
  <si>
    <t>Rancho Dal Paso, LLC DBA Adobe Village</t>
  </si>
  <si>
    <t>Hobbs Municipal Water Supply</t>
  </si>
  <si>
    <t>Triple J Trailer Park--Hobbs</t>
  </si>
  <si>
    <t>Alpine Village Sanitation District</t>
  </si>
  <si>
    <t>p</t>
  </si>
  <si>
    <t>Apple Blossom &amp; White Angel Mesa</t>
  </si>
  <si>
    <t>Corona Water System</t>
  </si>
  <si>
    <t>High Sierra Estates</t>
  </si>
  <si>
    <t>Lincoln</t>
  </si>
  <si>
    <t>Ruidoso Downs Water System</t>
  </si>
  <si>
    <t>Ruidoso Water System</t>
  </si>
  <si>
    <t>Sun Valley Sanitation Dist.</t>
  </si>
  <si>
    <t>The Riverbend</t>
  </si>
  <si>
    <t>Carrizozo Water System</t>
  </si>
  <si>
    <t>Nogal MDWCA</t>
  </si>
  <si>
    <t xml:space="preserve">Los Alamos County </t>
  </si>
  <si>
    <t>Columbus Water System</t>
  </si>
  <si>
    <t>Deming Municipal Water System</t>
  </si>
  <si>
    <t>Hidden Valley Water System</t>
  </si>
  <si>
    <t>Pecan Park MDWCA</t>
  </si>
  <si>
    <t/>
  </si>
  <si>
    <t>Gallup Water System</t>
  </si>
  <si>
    <t>3, 5</t>
  </si>
  <si>
    <t>Ramah Water &amp; Sanitation Dist.</t>
  </si>
  <si>
    <t>St Williams Mobile Home Park</t>
  </si>
  <si>
    <t>Cedar Ridge Trailer Park</t>
  </si>
  <si>
    <t>Thoreau Water &amp; Sanitation District</t>
  </si>
  <si>
    <t>UC</t>
  </si>
  <si>
    <t>Buena Vista MDWCA</t>
  </si>
  <si>
    <t>Cleveland MDWCA</t>
  </si>
  <si>
    <t>Mora</t>
  </si>
  <si>
    <t>Wagon Mound MDWCA</t>
  </si>
  <si>
    <t>Cloud Country Estates WUA</t>
  </si>
  <si>
    <t>Cloud Country West Water System</t>
  </si>
  <si>
    <t>Mayhill Water Supply Company</t>
  </si>
  <si>
    <t>Weed WUA</t>
  </si>
  <si>
    <t>Alamo Heights WUA</t>
  </si>
  <si>
    <t>Boles Acres Water System</t>
  </si>
  <si>
    <t>Canyon Hills WUA</t>
  </si>
  <si>
    <t>Cloudcroft Water System</t>
  </si>
  <si>
    <t>Dungan MDWCA</t>
  </si>
  <si>
    <t>Eileen Acres</t>
  </si>
  <si>
    <t>Holloman Air Force Base</t>
  </si>
  <si>
    <t>7,10</t>
  </si>
  <si>
    <t>Karr Canyon Estates</t>
  </si>
  <si>
    <t>Low Mesa WUA</t>
  </si>
  <si>
    <t>Mountain Orchard WUA</t>
  </si>
  <si>
    <t>National Solar Observatory</t>
  </si>
  <si>
    <t>Oasis Mobile Home Park</t>
  </si>
  <si>
    <t>Piney Woods WUA</t>
  </si>
  <si>
    <t>Rolling Hills WUA</t>
  </si>
  <si>
    <t>Timberon Water &amp; Sanitation District</t>
  </si>
  <si>
    <t>Tularosa Water System</t>
  </si>
  <si>
    <t>Hills Village Water System</t>
  </si>
  <si>
    <t>Liberty MDWUA</t>
  </si>
  <si>
    <t>Logan Water System</t>
  </si>
  <si>
    <t>San Jon Water Supply</t>
  </si>
  <si>
    <t>House Water System</t>
  </si>
  <si>
    <t>Apodaca MDWCA</t>
  </si>
  <si>
    <t>Barranco MDWCA</t>
  </si>
  <si>
    <t>Brazos MDWCA</t>
  </si>
  <si>
    <t>Canjilon MDWCA</t>
  </si>
  <si>
    <t>Cebolla MDWCA</t>
  </si>
  <si>
    <t>Dixon MDWCA</t>
  </si>
  <si>
    <t>Enchanted Mesa Mobile Home Park</t>
  </si>
  <si>
    <t>Greater Chimayo MDWCA</t>
  </si>
  <si>
    <t>Ojo Sarco MDWCA</t>
  </si>
  <si>
    <t>Tierra Amarilla MDWCA</t>
  </si>
  <si>
    <t>Truchas MDWCA</t>
  </si>
  <si>
    <t>Valley Estates MDWCA</t>
  </si>
  <si>
    <t>Dulce--BIA, Jicarilla Agency</t>
  </si>
  <si>
    <t>Lumberton WUA</t>
  </si>
  <si>
    <t>POR</t>
  </si>
  <si>
    <t>Roosevelt County Water Co-op</t>
  </si>
  <si>
    <t>Portales Water System</t>
  </si>
  <si>
    <t>Algodones WUA</t>
  </si>
  <si>
    <t>Bernalillo Water System</t>
  </si>
  <si>
    <t>Cochiti Lake</t>
  </si>
  <si>
    <t>Cuba Water System</t>
  </si>
  <si>
    <t>Jemez Springs MDWCA</t>
  </si>
  <si>
    <t>North Ranchos de Placitas</t>
  </si>
  <si>
    <t xml:space="preserve">Overlook Water Cooperative/ J &amp; J Utilities </t>
  </si>
  <si>
    <t>Placitas Trails Water Co-op</t>
  </si>
  <si>
    <t>Ponderosa MDWCA</t>
  </si>
  <si>
    <t>Puesta Del Sol</t>
  </si>
  <si>
    <t>Regina MDWCA</t>
  </si>
  <si>
    <t>1, 7</t>
  </si>
  <si>
    <t>San Ysidro</t>
  </si>
  <si>
    <t>Sile MDWCA</t>
  </si>
  <si>
    <t>Vista del Oro de Placitas</t>
  </si>
  <si>
    <t xml:space="preserve">Bloomfield Water Supply System </t>
  </si>
  <si>
    <t xml:space="preserve">Farmington Water System                                               </t>
  </si>
  <si>
    <t>Flora Vista WUA</t>
  </si>
  <si>
    <t>Harvest Gold Subdivision</t>
  </si>
  <si>
    <t>La Vida Mission Community Water Supply</t>
  </si>
  <si>
    <t>Lee Acres WUA</t>
  </si>
  <si>
    <t>Lower Valley WUA</t>
  </si>
  <si>
    <t>Morningstar WUA</t>
  </si>
  <si>
    <t>Navajo Dam MDWCA</t>
  </si>
  <si>
    <t>North Star WUA</t>
  </si>
  <si>
    <t>Southside WUA</t>
  </si>
  <si>
    <t>Upper La Plata WUA</t>
  </si>
  <si>
    <t>West Hammond MDWCA</t>
  </si>
  <si>
    <t>Big Mesa Water MDWCA</t>
  </si>
  <si>
    <t>Conchas Dam</t>
  </si>
  <si>
    <t>Pecos</t>
  </si>
  <si>
    <t>East Pecos MDWCA</t>
  </si>
  <si>
    <t>El Cerrito MDWCA</t>
  </si>
  <si>
    <t>Gabaldon MDWCA</t>
  </si>
  <si>
    <t>Gonzales Ranch MDWCA</t>
  </si>
  <si>
    <t>Ilfield MDWCA</t>
  </si>
  <si>
    <t>La Pasada MDWCA</t>
  </si>
  <si>
    <t>Las Vegas Water Supply System</t>
  </si>
  <si>
    <t xml:space="preserve">Rowe MDWCA </t>
  </si>
  <si>
    <t>San Jose MDWCA</t>
  </si>
  <si>
    <t>San Juan MDWCA/Soham MDWCA</t>
  </si>
  <si>
    <t>South San Ysidro MDWCA</t>
  </si>
  <si>
    <t>Tecolotito MDWCA</t>
  </si>
  <si>
    <t>Agua Fria Community</t>
  </si>
  <si>
    <t>Santa Fe</t>
  </si>
  <si>
    <t>Chupadero MDWCA</t>
  </si>
  <si>
    <t>Country Club Gardens Mobile Home Park</t>
  </si>
  <si>
    <t>Cuatro Villas MDWCA/La Puebla MDWCA</t>
  </si>
  <si>
    <t>Cundiyo MDWCA</t>
  </si>
  <si>
    <t>Eldorado de Santa Fe</t>
  </si>
  <si>
    <t>EPCOR/New Mexico American Water Co. (part)</t>
  </si>
  <si>
    <t>Galisteo MDWCA</t>
  </si>
  <si>
    <t>Hyde Park Estates</t>
  </si>
  <si>
    <t>La Cienega MDWCA</t>
  </si>
  <si>
    <t>Pojoaque Terraces Mobile Home Park</t>
  </si>
  <si>
    <t>Ranchitos de Galisteo WUA</t>
  </si>
  <si>
    <t>Rio Chiquito MDWCA</t>
  </si>
  <si>
    <t>Sunlit Hills of Santa Fe</t>
  </si>
  <si>
    <t>Trailer Ranch Mobile Home Park</t>
  </si>
  <si>
    <t>Vista Redonda MDWCA</t>
  </si>
  <si>
    <t>West Alameda</t>
  </si>
  <si>
    <t xml:space="preserve">Wild And Wooley Trailer Ranch  </t>
  </si>
  <si>
    <t>Caballo Estates Water</t>
  </si>
  <si>
    <t>Desertaire Water Company, LLC</t>
  </si>
  <si>
    <t>Hillsboro MDWCA</t>
  </si>
  <si>
    <t>Monticello Mutual Domestic Water Users</t>
  </si>
  <si>
    <t>La Joya MDWCA</t>
  </si>
  <si>
    <t>Socorro</t>
  </si>
  <si>
    <t>Polvadera MDWCA</t>
  </si>
  <si>
    <t>San Acacia MDWCA</t>
  </si>
  <si>
    <t>San Antonio MDWCA</t>
  </si>
  <si>
    <t>Socorro Water System</t>
  </si>
  <si>
    <t>Arroyo Seco MDWCA</t>
  </si>
  <si>
    <t>Taos</t>
  </si>
  <si>
    <t>Chamisal MDWCA</t>
  </si>
  <si>
    <t>Costilla MDWCA</t>
  </si>
  <si>
    <t>El Salto MDWCA</t>
  </si>
  <si>
    <t>Enchanted Mobile Home Park</t>
  </si>
  <si>
    <t>Las Colonias Moblie Home Park</t>
  </si>
  <si>
    <t>Llano Quemado MDWCA</t>
  </si>
  <si>
    <t>Ojo Caliente MDWCA</t>
  </si>
  <si>
    <t>Questa Water System</t>
  </si>
  <si>
    <t>Ranchos de Taos MDWCA</t>
  </si>
  <si>
    <t>Red River Water System</t>
  </si>
  <si>
    <t>Rio Lucio MDWCA</t>
  </si>
  <si>
    <t>Rodarte MDWCA</t>
  </si>
  <si>
    <t>Talpa MDWCA</t>
  </si>
  <si>
    <t>Taos Municipal Water System</t>
  </si>
  <si>
    <t xml:space="preserve">Trampas MDWCA </t>
  </si>
  <si>
    <t>Tres Piedras MDWCA</t>
  </si>
  <si>
    <t>Valdez MDWCA</t>
  </si>
  <si>
    <t>Valle Escondido Water System</t>
  </si>
  <si>
    <t>Vigils Trailer Park</t>
  </si>
  <si>
    <t>Clines Corners Water System</t>
  </si>
  <si>
    <t>1, 6</t>
  </si>
  <si>
    <t>Carlos Lucero Subdivision (Gilbert Lucero)</t>
  </si>
  <si>
    <t>Encino Water System</t>
  </si>
  <si>
    <t>Homestead Estates</t>
  </si>
  <si>
    <t>Moriarty Water System</t>
  </si>
  <si>
    <t>Sunset Acres Subdivision</t>
  </si>
  <si>
    <t>Tajique MDWCA</t>
  </si>
  <si>
    <t>Willard Water Supply System</t>
  </si>
  <si>
    <t>Clayton Municipal Supply</t>
  </si>
  <si>
    <t>Des Moines Water System</t>
  </si>
  <si>
    <t>Belen Water System</t>
  </si>
  <si>
    <t>Bosque Farms Water Supply System</t>
  </si>
  <si>
    <t>Bosque Gardens MDWCA</t>
  </si>
  <si>
    <t>D &amp; J Mobile Home Park</t>
  </si>
  <si>
    <t>Los Lunas Water System</t>
  </si>
  <si>
    <t>Meadow Lake Water System (operator:  NMWSC)</t>
  </si>
  <si>
    <t>Monterey Water Company, Inc.</t>
  </si>
  <si>
    <t>Senior Living Systems, Inc.</t>
  </si>
  <si>
    <t>Silver Spruce Estates Water Company</t>
  </si>
  <si>
    <t>Trails End Mobile Home Park</t>
  </si>
  <si>
    <t>Trinity Mobile Home Park</t>
  </si>
  <si>
    <t>T</t>
  </si>
  <si>
    <t>10N</t>
  </si>
  <si>
    <t>15S</t>
  </si>
  <si>
    <t>03E</t>
  </si>
  <si>
    <t>29S</t>
  </si>
  <si>
    <t>17S</t>
  </si>
  <si>
    <t>Otero</t>
  </si>
  <si>
    <t>D</t>
  </si>
  <si>
    <t>Sandoval</t>
  </si>
  <si>
    <t>01N</t>
  </si>
  <si>
    <t>36E</t>
  </si>
  <si>
    <t>Torrance</t>
  </si>
  <si>
    <t>18S</t>
  </si>
  <si>
    <t>Hidalgo</t>
  </si>
  <si>
    <t>35E</t>
  </si>
  <si>
    <t>Alcalde MDWCA</t>
  </si>
  <si>
    <t>Glorieta MDWCA\Glorieta Estates\East Glorieta</t>
  </si>
  <si>
    <t>Pine River MDCA</t>
  </si>
  <si>
    <t>Rio Embudo MDWCA</t>
  </si>
  <si>
    <t>Rosedale MDWCA</t>
  </si>
  <si>
    <t>2,4</t>
  </si>
  <si>
    <t>Tijeras Water Cooperative (Tijeras Land Estates Water System)</t>
  </si>
  <si>
    <t>WWC</t>
  </si>
  <si>
    <t xml:space="preserve">Tesuque MDWCA </t>
  </si>
  <si>
    <t>MGW</t>
  </si>
  <si>
    <t>MSW</t>
  </si>
  <si>
    <t>Y</t>
  </si>
  <si>
    <t>ABCWUA</t>
  </si>
  <si>
    <t>City of Santa Fe/Sangre de Cristo Water Company/Public Service of New Mexico</t>
  </si>
  <si>
    <t>Abiquiu MDWCA</t>
  </si>
  <si>
    <t>Agua Negra MDWCA</t>
  </si>
  <si>
    <t>Agua Pura MDWCA</t>
  </si>
  <si>
    <t>Alamogordo Domestic Water System</t>
  </si>
  <si>
    <t>Asi La Mar Trailer Park</t>
  </si>
  <si>
    <t>Benedictine Monastery</t>
  </si>
  <si>
    <t>Bluewater Lake MDWCA</t>
  </si>
  <si>
    <t>Cañon MDWCA</t>
  </si>
  <si>
    <t>Capitan Water System</t>
  </si>
  <si>
    <t>Capulin MDWCA</t>
  </si>
  <si>
    <t>Casitas de Santa Fe</t>
  </si>
  <si>
    <t>Cassandra Water System</t>
  </si>
  <si>
    <t>Chama Water System</t>
  </si>
  <si>
    <t>Chamisa Mobile Home Park</t>
  </si>
  <si>
    <t>Chamita MDWCA</t>
  </si>
  <si>
    <t>Chilili WUA</t>
  </si>
  <si>
    <t>Christ In The Desert Monastery</t>
  </si>
  <si>
    <t>Cielo Lindo Mobile Home Park</t>
  </si>
  <si>
    <t>Cochiti Lake Water System</t>
  </si>
  <si>
    <t>Cordova MDWCA</t>
  </si>
  <si>
    <t>Coronado Village Country Club</t>
  </si>
  <si>
    <t>Coyote MDWCA</t>
  </si>
  <si>
    <t>D &amp; S Trailer Ranch</t>
  </si>
  <si>
    <t>De La Te Mobile Manor</t>
  </si>
  <si>
    <t>Del Rio MDWCA</t>
  </si>
  <si>
    <t>Desert Ranch Water System</t>
  </si>
  <si>
    <t>Dog Canyon MDWCA</t>
  </si>
  <si>
    <t>Eagle Rock Village</t>
  </si>
  <si>
    <t>El Alto MDWCA</t>
  </si>
  <si>
    <t>El Ancon MDWCA</t>
  </si>
  <si>
    <t>El Coruco MDWCA</t>
  </si>
  <si>
    <t>El Llano MDWCA</t>
  </si>
  <si>
    <t>El Rancho Mobile Home Park</t>
  </si>
  <si>
    <t>El Rito Canyon MDWCA</t>
  </si>
  <si>
    <t>Elida Water System</t>
  </si>
  <si>
    <t>Enchanted Valley Water Users</t>
  </si>
  <si>
    <t>Ensenada WUA--Los Ojos</t>
  </si>
  <si>
    <t>Fort Sumner Municipal Water System</t>
  </si>
  <si>
    <t>Gallina Water System</t>
  </si>
  <si>
    <t>Grenville Water System</t>
  </si>
  <si>
    <t>Greers Subdivision</t>
  </si>
  <si>
    <t>Guadalupita MDWCA</t>
  </si>
  <si>
    <t>Hachita Water System</t>
  </si>
  <si>
    <t>Hamilton Mobile Home Park</t>
  </si>
  <si>
    <t>Hatch Water Supply</t>
  </si>
  <si>
    <t>Highland Meadows Estates MDWCA</t>
  </si>
  <si>
    <t>Homestead Village</t>
  </si>
  <si>
    <t>Hurley Water Supply System</t>
  </si>
  <si>
    <t>Ideal Mobile Home Park</t>
  </si>
  <si>
    <t>Indian Hills Water Company</t>
  </si>
  <si>
    <t>Jal Water Supply System</t>
  </si>
  <si>
    <t>JC Mobile Home Park</t>
  </si>
  <si>
    <t>Juniper Hills Mobile Park</t>
  </si>
  <si>
    <t>Juniper Hills PT Ranch</t>
  </si>
  <si>
    <t>Kirtland Air Force Base</t>
  </si>
  <si>
    <t>La Cueva MDWCA</t>
  </si>
  <si>
    <t>La Lama MDWCA</t>
  </si>
  <si>
    <t>La Lomita Mobile Home Park</t>
  </si>
  <si>
    <t>La Luz MDWCA</t>
  </si>
  <si>
    <t>La Madera MDWCA</t>
  </si>
  <si>
    <t>La Mesa Villa Mobile Home Park, LLC</t>
  </si>
  <si>
    <t>La Puerta</t>
  </si>
  <si>
    <t>Las Campanas</t>
  </si>
  <si>
    <t>Las Cruces Mobile Home Park</t>
  </si>
  <si>
    <t>Las Haciendas Homeowners WUA</t>
  </si>
  <si>
    <t>Las Tusas MDWCA</t>
  </si>
  <si>
    <t>Ledoux MDWCA</t>
  </si>
  <si>
    <t>Lincoln MDWCA</t>
  </si>
  <si>
    <t>Llano San Juan MDWCA</t>
  </si>
  <si>
    <t>Lone Star Mobile Home Park</t>
  </si>
  <si>
    <t>Longhorn Estates Water System</t>
  </si>
  <si>
    <t>Los Ojos MDWCA</t>
  </si>
  <si>
    <t>Lovington Municipal Water Supply</t>
  </si>
  <si>
    <t>Lower Arroyo Hondo MDWCA</t>
  </si>
  <si>
    <t>Lower Colonias MDWCA</t>
  </si>
  <si>
    <t>Lower Des Montes MDWCA</t>
  </si>
  <si>
    <t>Lybrook WUA</t>
  </si>
  <si>
    <t>Magdalena Water Supply System</t>
  </si>
  <si>
    <t>Manuelito Navajo Childrens Home</t>
  </si>
  <si>
    <t>Manzano MDWCA</t>
  </si>
  <si>
    <t>Maxwell Water System</t>
  </si>
  <si>
    <t>Milan Community Water System</t>
  </si>
  <si>
    <t>Mora MDWCA</t>
  </si>
  <si>
    <t>Mosquero Water System</t>
  </si>
  <si>
    <t>New Mexico Boys Ranch</t>
  </si>
  <si>
    <t>New Mexico Tech, Playas Facility</t>
  </si>
  <si>
    <t>NM Waterworks, LLC</t>
  </si>
  <si>
    <t>North Cleveland MDWCA</t>
  </si>
  <si>
    <t>North Hurley MDWCA</t>
  </si>
  <si>
    <t>North San Ysidro MDWCA</t>
  </si>
  <si>
    <t>Ojo Feliz MDWCA</t>
  </si>
  <si>
    <t>Orogrande MDWCA</t>
  </si>
  <si>
    <t>Pecos Water System</t>
  </si>
  <si>
    <t>Pendaries Water System</t>
  </si>
  <si>
    <t>Pete Ragan Memorial WUA</t>
  </si>
  <si>
    <t>Plano Colorado Estates</t>
  </si>
  <si>
    <t>Rancho Valmora</t>
  </si>
  <si>
    <t>Rancho Vista Mobile Home Park</t>
  </si>
  <si>
    <t>Ribera MDWCA</t>
  </si>
  <si>
    <t>Rio De Arenas, LLC</t>
  </si>
  <si>
    <t>Rob Roy Trailer Park</t>
  </si>
  <si>
    <t xml:space="preserve">Rosa Joint Venture </t>
  </si>
  <si>
    <t>Safariland Mobile Home Park</t>
  </si>
  <si>
    <t>San Antonio De Cleveland MDWCA</t>
  </si>
  <si>
    <t>San Cristobal MDWCA</t>
  </si>
  <si>
    <t>Sanchez Mobile Home Park</t>
  </si>
  <si>
    <t>Sangre de Cristo MDWCA</t>
  </si>
  <si>
    <t>Santa Cruz MDWCA</t>
  </si>
  <si>
    <t>Santa Fe County South Sector</t>
  </si>
  <si>
    <t>Santa Fe West Mobile Home Park</t>
  </si>
  <si>
    <t>Santa Socorro Trailer Park</t>
  </si>
  <si>
    <t>Seboyeta Water System</t>
  </si>
  <si>
    <t>Sena Water System</t>
  </si>
  <si>
    <t>Shalom Mobile Home Park</t>
  </si>
  <si>
    <t>Shiprock--NTUA</t>
  </si>
  <si>
    <t>South Holman MDWCA</t>
  </si>
  <si>
    <t>Squaw Valley Water Supply System</t>
  </si>
  <si>
    <t>Summer Wind Mobile Home Park</t>
  </si>
  <si>
    <t>Tatum Water System</t>
  </si>
  <si>
    <t>Tom's Mobile Home Park</t>
  </si>
  <si>
    <t>Torreon MDWCA</t>
  </si>
  <si>
    <t>Tucumcari Water System</t>
  </si>
  <si>
    <t>Twin Forks MDWCA</t>
  </si>
  <si>
    <t>Tyrone Water System</t>
  </si>
  <si>
    <t>Upper Arroyo Hondo MDWCA</t>
  </si>
  <si>
    <t>Upper Des Montes MDWCA</t>
  </si>
  <si>
    <t>Upper Holman</t>
  </si>
  <si>
    <t>Upper Ojito MDWCA</t>
  </si>
  <si>
    <t>Upper Ranchitos MDWCA</t>
  </si>
  <si>
    <t>Vadito MDWCA</t>
  </si>
  <si>
    <t>Valle Grande Mobile Home Park</t>
  </si>
  <si>
    <t>Vallecitos MDWCA</t>
  </si>
  <si>
    <t>Valley WUA</t>
  </si>
  <si>
    <t>Vaughn - Duran Water System</t>
  </si>
  <si>
    <t>Velarde MDWCA</t>
  </si>
  <si>
    <t>Village Mobile Home Park</t>
  </si>
  <si>
    <t>Villanueva MDWCA</t>
  </si>
  <si>
    <t>Watrous MDWCA</t>
  </si>
  <si>
    <t>West Rim MDWUA</t>
  </si>
  <si>
    <t>Whiskey Creek Mobile Ranch</t>
  </si>
  <si>
    <t xml:space="preserve">White Cliffs MDWUA </t>
  </si>
  <si>
    <t>White's City</t>
  </si>
  <si>
    <t>Winterhaven MDWA</t>
  </si>
  <si>
    <t>Zuni Pueblo Water Works</t>
  </si>
  <si>
    <t>y</t>
  </si>
  <si>
    <t>EPCOR Water New Mexico/NM American Water Co.--Clovis</t>
  </si>
  <si>
    <t xml:space="preserve">Country Estates LLC/Skoshi Mobile Home Park </t>
  </si>
  <si>
    <t>Alto Lakes Water and Sanitation District</t>
  </si>
  <si>
    <t xml:space="preserve">CDS Rainmakers Utility LLC Rancho Ruidoso </t>
  </si>
  <si>
    <t>Cider Mill Farms MDWCA</t>
  </si>
  <si>
    <t>Elephant Butte Water System/New Mexico Water Service Company</t>
  </si>
  <si>
    <t>Cerro MDWC &amp; SW /Cerro East MDWCA</t>
  </si>
  <si>
    <t>Village of Taos Ski Valley/Twining Water System</t>
  </si>
  <si>
    <t>Riveras MDWUA</t>
  </si>
  <si>
    <t>Pecos Mobile Home Park/Westwind Mobile Home Park</t>
  </si>
  <si>
    <t>Silver Spring Water System</t>
  </si>
  <si>
    <t>RVB</t>
  </si>
  <si>
    <t>CN</t>
  </si>
  <si>
    <t>User</t>
  </si>
  <si>
    <t>Pop</t>
  </si>
  <si>
    <t>WEC</t>
  </si>
  <si>
    <t>WGW</t>
  </si>
  <si>
    <t>WSW</t>
  </si>
  <si>
    <t>Chapelle MDWCA</t>
  </si>
  <si>
    <t xml:space="preserve">Duran Water System </t>
  </si>
  <si>
    <t>Cattle</t>
  </si>
  <si>
    <t>Chickens</t>
  </si>
  <si>
    <t>Dairy Cow</t>
  </si>
  <si>
    <t>Swine</t>
  </si>
  <si>
    <t xml:space="preserve">Horses </t>
  </si>
  <si>
    <t>Sheep</t>
  </si>
  <si>
    <t>Horses</t>
  </si>
  <si>
    <t>Leisure Mountain Mobile Home Park</t>
  </si>
  <si>
    <t>South Hills Water Company</t>
  </si>
  <si>
    <t>Las Cruces Municipal Water System</t>
  </si>
  <si>
    <t xml:space="preserve">Lake Roberts Water Users/Subdivision </t>
  </si>
  <si>
    <t>Piñon MDWCA/Piñon WUA</t>
  </si>
  <si>
    <t>Glorieta Camps/Lifeway Glorieta Conference Center</t>
  </si>
  <si>
    <t>Cañada De Los Alamos MDWCA</t>
  </si>
  <si>
    <t>Cañoncito At Apache Canyon</t>
  </si>
  <si>
    <t>Española Water System (part)</t>
  </si>
  <si>
    <t>Reservoir</t>
  </si>
  <si>
    <t>Capacity</t>
  </si>
  <si>
    <t>SAS</t>
  </si>
  <si>
    <t>SAA</t>
  </si>
  <si>
    <t>EGR</t>
  </si>
  <si>
    <t>R</t>
  </si>
  <si>
    <t>ENR</t>
  </si>
  <si>
    <t>Bluewater Lake--San Jose (2000)</t>
  </si>
  <si>
    <t>Eagle Nest Lake Cimarron River</t>
  </si>
  <si>
    <t xml:space="preserve">Lake Maloya-Chicorico Creek </t>
  </si>
  <si>
    <t xml:space="preserve">Maxwell # 13 Reservoir </t>
  </si>
  <si>
    <t xml:space="preserve">Springer Lake </t>
  </si>
  <si>
    <t xml:space="preserve">Stubblefield Reservoir </t>
  </si>
  <si>
    <t>Lake Sumner Reservoir</t>
  </si>
  <si>
    <t>Lake Avalon  Pecos River</t>
  </si>
  <si>
    <t>Brantley Lake</t>
  </si>
  <si>
    <t>Santa Rosa Reservoir</t>
  </si>
  <si>
    <t>Ute Reservoir</t>
  </si>
  <si>
    <t>Abiquiu Dam</t>
  </si>
  <si>
    <t>El Vado Reservoir</t>
  </si>
  <si>
    <t>Heron Dam</t>
  </si>
  <si>
    <t>La Jara Lake  (DRY)</t>
  </si>
  <si>
    <t>Jemez Canyon Reservoir (DRY)</t>
  </si>
  <si>
    <t>Farmington Lake</t>
  </si>
  <si>
    <t>Morgan Lake  (included in PO catergory)</t>
  </si>
  <si>
    <t>Navajo Reservoir</t>
  </si>
  <si>
    <t>Lake Isabel (2000)</t>
  </si>
  <si>
    <t>Storrie Lake</t>
  </si>
  <si>
    <t>Nambe Falls Reservoir</t>
  </si>
  <si>
    <t>Caballo Reservoir</t>
  </si>
  <si>
    <t>Elephant Butte Reservoir</t>
  </si>
  <si>
    <t>Bosque Del Apache NWR (2000)</t>
  </si>
  <si>
    <t>Costilla Reservoir</t>
  </si>
  <si>
    <t>Clayton Lake (2000)</t>
  </si>
  <si>
    <t>Category</t>
  </si>
  <si>
    <t>TWN</t>
  </si>
  <si>
    <t>RNG</t>
  </si>
  <si>
    <t>SEC</t>
  </si>
  <si>
    <t>Catron</t>
  </si>
  <si>
    <t>Chaves</t>
  </si>
  <si>
    <t>Cibola</t>
  </si>
  <si>
    <t>Colfax</t>
  </si>
  <si>
    <t>Curry</t>
  </si>
  <si>
    <t>De Baca</t>
  </si>
  <si>
    <t>Eddy</t>
  </si>
  <si>
    <t>Grant</t>
  </si>
  <si>
    <t>Guadalupe</t>
  </si>
  <si>
    <t>Lea</t>
  </si>
  <si>
    <t>Luna</t>
  </si>
  <si>
    <t>McKinley</t>
  </si>
  <si>
    <t>Quay</t>
  </si>
  <si>
    <t>Rio Arriba</t>
  </si>
  <si>
    <t>Roosevelt</t>
  </si>
  <si>
    <t>San Juan</t>
  </si>
  <si>
    <t>San Miguel</t>
  </si>
  <si>
    <t>Sierra</t>
  </si>
  <si>
    <t>Union</t>
  </si>
  <si>
    <t>Valencia</t>
  </si>
  <si>
    <t>FC</t>
  </si>
  <si>
    <t>GWB</t>
  </si>
  <si>
    <t xml:space="preserve">Power Generated </t>
  </si>
  <si>
    <t>PNM--Rio Bravo (AKA Delta-Person)</t>
  </si>
  <si>
    <t>RG-50</t>
  </si>
  <si>
    <t>PNM--Reeves</t>
  </si>
  <si>
    <t>LRG 11409</t>
  </si>
  <si>
    <t>Afton Generating Station (PNM)</t>
  </si>
  <si>
    <t>LRG-780, 779, 780</t>
  </si>
  <si>
    <t>El Paso Elec--Rio Grande</t>
  </si>
  <si>
    <t>Lordsburg Generating Station (PNM)</t>
  </si>
  <si>
    <t>Tri State-Plains Elec_Pyramid</t>
  </si>
  <si>
    <t xml:space="preserve">Hobbs Generating Station </t>
  </si>
  <si>
    <t>L-1726 &amp; 1731</t>
  </si>
  <si>
    <t>Lea County Co-Op</t>
  </si>
  <si>
    <t>L-5834 &amp; 1550</t>
  </si>
  <si>
    <t>Xcel Energy--Cunningham</t>
  </si>
  <si>
    <t>L-5176 &amp; 3117</t>
  </si>
  <si>
    <t>Xcel Energy--Maddox</t>
  </si>
  <si>
    <t>Luna Energy Facility</t>
  </si>
  <si>
    <t>B-18,19,43-49,7,6,87</t>
  </si>
  <si>
    <t>Tri-State-Plains Elec--Escalante</t>
  </si>
  <si>
    <t>PNM--Blackwater Sta</t>
  </si>
  <si>
    <t>BLUFFVIEW POWER PLANT</t>
  </si>
  <si>
    <t>ANIMAS POWER PLANT</t>
  </si>
  <si>
    <t>2838 &amp; 3258</t>
  </si>
  <si>
    <t>PNM--San Juan Gen Sta--Waterflow</t>
  </si>
  <si>
    <t>Four Corners Power Plant (BHP)</t>
  </si>
  <si>
    <t>PNM La Luz Energy Center</t>
  </si>
  <si>
    <t xml:space="preserve"> Valencia Energy Facility (operated by Southwest Generation)</t>
  </si>
  <si>
    <t>PWR</t>
  </si>
  <si>
    <t>Texas Gulf</t>
  </si>
  <si>
    <t>Lower Colorado</t>
  </si>
  <si>
    <t>Domestic (self-supplied)</t>
  </si>
  <si>
    <t>Upper Colorado</t>
  </si>
  <si>
    <t>Rio Grande</t>
  </si>
  <si>
    <t>Arkansas-White-Red</t>
  </si>
  <si>
    <t>Public Water Supply</t>
  </si>
  <si>
    <t>Grand Total</t>
  </si>
  <si>
    <t>Chapter</t>
  </si>
  <si>
    <t>TW</t>
  </si>
  <si>
    <t>Irrigated Agriculture</t>
  </si>
  <si>
    <t>Livestock (self-supplied)</t>
  </si>
  <si>
    <t>Commercial (self-supplied)</t>
  </si>
  <si>
    <t>Industrial (self-supplied)</t>
  </si>
  <si>
    <t>Mining (self-supplied)</t>
  </si>
  <si>
    <t>Power (self-supplied)</t>
  </si>
  <si>
    <t>Reservoir Evaporation</t>
  </si>
  <si>
    <t>% WD SW</t>
  </si>
  <si>
    <t>% WD GW</t>
  </si>
  <si>
    <t>TPWSW</t>
  </si>
  <si>
    <t>TPWGW</t>
  </si>
  <si>
    <t>Entranosa Water and Wastewater Co-op (part)</t>
  </si>
  <si>
    <t>Forest Park Property Owners Co-op</t>
  </si>
  <si>
    <t>Old Sandia Park Service Co-op</t>
  </si>
  <si>
    <t>Sierra Vista South Water Co-op</t>
  </si>
  <si>
    <t>Fambrough Water Co-op</t>
  </si>
  <si>
    <t>Lake Arthur Water Co-op</t>
  </si>
  <si>
    <t>Rincon Water Consumers Co-op</t>
  </si>
  <si>
    <t>Talavera Water Co-op</t>
  </si>
  <si>
    <t>Artesia Rural Water Co-op</t>
  </si>
  <si>
    <t>Happy Valley Water Co-op</t>
  </si>
  <si>
    <t>Malaga Water Users Co-op</t>
  </si>
  <si>
    <t>Otis Water Co-op</t>
  </si>
  <si>
    <t>Mescalero Ridge Water Co-op</t>
  </si>
  <si>
    <t>Alto North Water Co-op</t>
  </si>
  <si>
    <t>Lincoln Hills Water Co-op</t>
  </si>
  <si>
    <t>Peoples Water Co-op</t>
  </si>
  <si>
    <t>Block a Well Co-op/ William Acres</t>
  </si>
  <si>
    <t>Sagebrush Water Co-op</t>
  </si>
  <si>
    <t>High Rolls Community Water Users Co-op</t>
  </si>
  <si>
    <t>Nara Visa Water Co-op</t>
  </si>
  <si>
    <t>Rad Water Users Co-op</t>
  </si>
  <si>
    <t>Lindrith Community Water Co-op</t>
  </si>
  <si>
    <t>Floyd Water Co-op</t>
  </si>
  <si>
    <t>La Mesa Water Co-op</t>
  </si>
  <si>
    <t>Placitas West Water Co-op</t>
  </si>
  <si>
    <t>Madrid Water Co-op</t>
  </si>
  <si>
    <t>Edgewood Meadows Water Co-op</t>
  </si>
  <si>
    <t xml:space="preserve">Hi Mesa Estates Water Co-op </t>
  </si>
  <si>
    <t>CAT</t>
  </si>
  <si>
    <t>Locale</t>
  </si>
  <si>
    <t>CIR SW</t>
  </si>
  <si>
    <t>CIR GW</t>
  </si>
  <si>
    <t>ASWO</t>
  </si>
  <si>
    <t>AGWO</t>
  </si>
  <si>
    <t>ASWC</t>
  </si>
  <si>
    <t>AGWC</t>
  </si>
  <si>
    <t>TAI</t>
  </si>
  <si>
    <t>Ef</t>
  </si>
  <si>
    <t>Ec</t>
  </si>
  <si>
    <t>Ep</t>
  </si>
  <si>
    <t>TFWSW</t>
  </si>
  <si>
    <t>CLSW</t>
  </si>
  <si>
    <t>MRGCD</t>
  </si>
  <si>
    <t>F</t>
  </si>
  <si>
    <t>Apache Aragon - SFR</t>
  </si>
  <si>
    <t xml:space="preserve">Luna - SFR  </t>
  </si>
  <si>
    <t xml:space="preserve">Reserve - SFR  </t>
  </si>
  <si>
    <t xml:space="preserve">Rio Hondo </t>
  </si>
  <si>
    <t>Rio Penasco</t>
  </si>
  <si>
    <t>Rio Grande Basin Scattered</t>
  </si>
  <si>
    <t>Cimarron River</t>
  </si>
  <si>
    <t xml:space="preserve">Dry Cimarron </t>
  </si>
  <si>
    <t>Near Capulin</t>
  </si>
  <si>
    <t>AWR Basin Scattered</t>
  </si>
  <si>
    <t>Ft. Sumner Irrigation District</t>
  </si>
  <si>
    <t xml:space="preserve">Pecos Basin Scattered </t>
  </si>
  <si>
    <t xml:space="preserve">Hueco GW Basin </t>
  </si>
  <si>
    <t>In/Out EBID2, Santa Teresa2</t>
  </si>
  <si>
    <t xml:space="preserve">Nutt-Hockett </t>
  </si>
  <si>
    <t xml:space="preserve">Black River </t>
  </si>
  <si>
    <t xml:space="preserve">Carlsbad Basin </t>
  </si>
  <si>
    <t>Carlsbad Irrigation District</t>
  </si>
  <si>
    <t xml:space="preserve">Rio Penasco </t>
  </si>
  <si>
    <t xml:space="preserve">Roswell Artesian Basin </t>
  </si>
  <si>
    <t>Gila River - Red Rock</t>
  </si>
  <si>
    <t>Gila River - Cliff</t>
  </si>
  <si>
    <t>Gila River - Upper Gila</t>
  </si>
  <si>
    <t>Lordsburg Valley</t>
  </si>
  <si>
    <t xml:space="preserve">Mimbres River </t>
  </si>
  <si>
    <t xml:space="preserve">Anton Chico </t>
  </si>
  <si>
    <t xml:space="preserve">Colonias </t>
  </si>
  <si>
    <t xml:space="preserve">Puerto de Luna </t>
  </si>
  <si>
    <t>Ute Creek</t>
  </si>
  <si>
    <t>Animas Valley</t>
  </si>
  <si>
    <t xml:space="preserve">Gila River - Virden Valley </t>
  </si>
  <si>
    <t xml:space="preserve">Playas </t>
  </si>
  <si>
    <t>San Simon</t>
  </si>
  <si>
    <t>Pecos Basin Scattered</t>
  </si>
  <si>
    <t>Texas Gulf Basin Scattered</t>
  </si>
  <si>
    <t>Rio Hondo and Tributaries</t>
  </si>
  <si>
    <t xml:space="preserve">Mimbres Basin </t>
  </si>
  <si>
    <t>Mimbres River</t>
  </si>
  <si>
    <t>Lower Colorado Basin Scattered</t>
  </si>
  <si>
    <t>Canadian River</t>
  </si>
  <si>
    <t xml:space="preserve">Salt Basin </t>
  </si>
  <si>
    <t xml:space="preserve">Tularosa GW Basin </t>
  </si>
  <si>
    <t xml:space="preserve">Arch Hurley CD </t>
  </si>
  <si>
    <t>House and Vicinity - Pecos</t>
  </si>
  <si>
    <t xml:space="preserve">House and Vicinity - Pecos </t>
  </si>
  <si>
    <t>Navajo River</t>
  </si>
  <si>
    <t>Upper Colorado Basin Scattered</t>
  </si>
  <si>
    <t xml:space="preserve">Rio Chama </t>
  </si>
  <si>
    <t>Santa Cruz and Vicinity</t>
  </si>
  <si>
    <t xml:space="preserve">Truchas and Vicinity </t>
  </si>
  <si>
    <t xml:space="preserve">Velarde and Vicinity </t>
  </si>
  <si>
    <t xml:space="preserve">Causey-Lingo Basin </t>
  </si>
  <si>
    <t xml:space="preserve">Portales Basin </t>
  </si>
  <si>
    <t>Rio Puerco</t>
  </si>
  <si>
    <t xml:space="preserve">Jemez River Basin </t>
  </si>
  <si>
    <t xml:space="preserve">MRGCD </t>
  </si>
  <si>
    <t xml:space="preserve">Animas River </t>
  </si>
  <si>
    <t>Chaco River</t>
  </si>
  <si>
    <t>Hammond Irrigation District</t>
  </si>
  <si>
    <t>La Plata River</t>
  </si>
  <si>
    <t>Pine River Irrigation District</t>
  </si>
  <si>
    <t xml:space="preserve">San Juan River </t>
  </si>
  <si>
    <t xml:space="preserve">Canadian River </t>
  </si>
  <si>
    <t xml:space="preserve">Sapello Creek </t>
  </si>
  <si>
    <t>Storrie Irrigation Project</t>
  </si>
  <si>
    <t>Estancia GW Basin</t>
  </si>
  <si>
    <t xml:space="preserve">Estancia GW Basin </t>
  </si>
  <si>
    <t>Pojoaque Valley ID (PVID)</t>
  </si>
  <si>
    <t>Santa Fe and Vicinity</t>
  </si>
  <si>
    <t xml:space="preserve">Above Elephant Butte </t>
  </si>
  <si>
    <t xml:space="preserve">Lake Valley and Vicinity </t>
  </si>
  <si>
    <t>Los Animas Creek and Vicinity</t>
  </si>
  <si>
    <t>T or C and Vicinity</t>
  </si>
  <si>
    <t xml:space="preserve">Bosque del Apache </t>
  </si>
  <si>
    <t>La Jolla</t>
  </si>
  <si>
    <t xml:space="preserve">San Augustin Plains </t>
  </si>
  <si>
    <t xml:space="preserve">Cerro and Questa </t>
  </si>
  <si>
    <t xml:space="preserve">Rio Costilla </t>
  </si>
  <si>
    <t xml:space="preserve">Penasco and Vicinity </t>
  </si>
  <si>
    <t xml:space="preserve">Pilar and Vicinity </t>
  </si>
  <si>
    <t xml:space="preserve">Taos and Vicinity </t>
  </si>
  <si>
    <t>Clayton and Scattered</t>
  </si>
  <si>
    <t>Dry Cimarron River</t>
  </si>
  <si>
    <t xml:space="preserve">Tramperos Creek </t>
  </si>
  <si>
    <t>River Basin</t>
  </si>
  <si>
    <t>COUNTY</t>
  </si>
  <si>
    <t>Harding</t>
  </si>
  <si>
    <t>Los Alamos</t>
  </si>
  <si>
    <t>1 Total</t>
  </si>
  <si>
    <t>3 Total</t>
  </si>
  <si>
    <t>5 Total</t>
  </si>
  <si>
    <t>6 Total</t>
  </si>
  <si>
    <t>7 Total</t>
  </si>
  <si>
    <t>9 Total</t>
  </si>
  <si>
    <t>11 Total</t>
  </si>
  <si>
    <t>13 Total</t>
  </si>
  <si>
    <t>15 Total</t>
  </si>
  <si>
    <t>17 Total</t>
  </si>
  <si>
    <t>19 Total</t>
  </si>
  <si>
    <t>21 Total</t>
  </si>
  <si>
    <t>23 Total</t>
  </si>
  <si>
    <t>25 Total</t>
  </si>
  <si>
    <t>27 Total</t>
  </si>
  <si>
    <t>29 Total</t>
  </si>
  <si>
    <t>31 Total</t>
  </si>
  <si>
    <t>33 Total</t>
  </si>
  <si>
    <t>35 Total</t>
  </si>
  <si>
    <t>37 Total</t>
  </si>
  <si>
    <t>39 Total</t>
  </si>
  <si>
    <t>41 Total</t>
  </si>
  <si>
    <t>43 Total</t>
  </si>
  <si>
    <t>45 Total</t>
  </si>
  <si>
    <t>47 Total</t>
  </si>
  <si>
    <t>49 Total</t>
  </si>
  <si>
    <t>51 Total</t>
  </si>
  <si>
    <t>53 Total</t>
  </si>
  <si>
    <t>55 Total</t>
  </si>
  <si>
    <t>57 Total</t>
  </si>
  <si>
    <t>59 Total</t>
  </si>
  <si>
    <t>61 Total</t>
  </si>
  <si>
    <t>TDA</t>
  </si>
  <si>
    <t>TFA</t>
  </si>
  <si>
    <t>TSA</t>
  </si>
  <si>
    <t>Fort Stanton Facility</t>
  </si>
  <si>
    <t>RIVER BASIN</t>
  </si>
  <si>
    <t>SWDA</t>
  </si>
  <si>
    <t>GWDA</t>
  </si>
  <si>
    <t>SWFA</t>
  </si>
  <si>
    <t>GWFA</t>
  </si>
  <si>
    <t>SWSA</t>
  </si>
  <si>
    <t>GWSA</t>
  </si>
  <si>
    <t>Bearcat Homeowners Assn.</t>
  </si>
  <si>
    <t>Oakland Heights Homeowners Assn.</t>
  </si>
  <si>
    <t>Tierra West Estates--MHP</t>
  </si>
  <si>
    <t>Rancho Grande Water Assn.</t>
  </si>
  <si>
    <t>San Rafael Water &amp; Sanitation Dist.</t>
  </si>
  <si>
    <t>Turquoise Estates Wtr Co-op--Clovis</t>
  </si>
  <si>
    <t xml:space="preserve">Camino Real </t>
  </si>
  <si>
    <t>Jornada Water Co</t>
  </si>
  <si>
    <t>Cottonwood Water Cooperative</t>
  </si>
  <si>
    <t>Morningside Water Cooperative</t>
  </si>
  <si>
    <t>Enchanted Forest Water Co</t>
  </si>
  <si>
    <t>Lazy Days RV Park/Rocky Mountain Mobile Home &amp; RV Pk</t>
  </si>
  <si>
    <t>Coal Basin Water Assn.</t>
  </si>
  <si>
    <t>Yah Ta Hey W&amp;SD</t>
  </si>
  <si>
    <t>Freeman's / Crossroads Mobile Home Park</t>
  </si>
  <si>
    <t>1,6</t>
  </si>
  <si>
    <t>Robinhood Park WUA</t>
  </si>
  <si>
    <t>Duranes Y Gavilanes MDWCA</t>
  </si>
  <si>
    <t>Dora Water Assn.</t>
  </si>
  <si>
    <t>Anasazi Trails Water Cooperative</t>
  </si>
  <si>
    <t>Cedar Creek Water Cooperative Inc.</t>
  </si>
  <si>
    <t>Cielo Vista Water Cooperative</t>
  </si>
  <si>
    <t>Desert Sky Mountain Water Cooperative</t>
  </si>
  <si>
    <t>Las Acequias De Placitas</t>
  </si>
  <si>
    <t>Pueblo Los Cerros Browood</t>
  </si>
  <si>
    <t>Ranchos de Placitas Sanitation Dist</t>
  </si>
  <si>
    <t xml:space="preserve">Rio Rancho - City of </t>
  </si>
  <si>
    <t xml:space="preserve">Aztec </t>
  </si>
  <si>
    <t>Coruco Village</t>
  </si>
  <si>
    <t>San Miguel Del Vado MDWCA</t>
  </si>
  <si>
    <t>La Vista Homeowners Assn.</t>
  </si>
  <si>
    <t>Rio En Medio MDWCA</t>
  </si>
  <si>
    <t>Truth or Consequences</t>
  </si>
  <si>
    <t>Cuchilla Del Llano MDWCA</t>
  </si>
  <si>
    <t>El Prado Water &amp; Sanitation Dist.</t>
  </si>
  <si>
    <t>Echo Valley Water Co.</t>
  </si>
  <si>
    <t>EPCOR/New Mexico American Water Co Edgewood District (part)</t>
  </si>
  <si>
    <t>Estancia, Town of</t>
  </si>
  <si>
    <t>Mountainair</t>
  </si>
  <si>
    <t>Melody Ranch Water Co</t>
  </si>
  <si>
    <t>Punta De Agua MDWCA</t>
  </si>
  <si>
    <t>New Mexico Water Service Company/Rio Del Oro/Rio Communities</t>
  </si>
  <si>
    <t>Rural Self-Supplied Homes1</t>
  </si>
  <si>
    <t>POP</t>
  </si>
  <si>
    <r>
      <t>Glenwood - SFR</t>
    </r>
    <r>
      <rPr>
        <vertAlign val="superscript"/>
        <sz val="10"/>
        <color indexed="8"/>
        <rFont val="Arial"/>
        <family val="2"/>
      </rPr>
      <t xml:space="preserve"> </t>
    </r>
  </si>
  <si>
    <r>
      <t>RAB and Pecos Pumpers</t>
    </r>
    <r>
      <rPr>
        <vertAlign val="superscript"/>
        <sz val="10"/>
        <color indexed="8"/>
        <rFont val="Arial"/>
        <family val="2"/>
      </rPr>
      <t>1</t>
    </r>
  </si>
  <si>
    <r>
      <t>Rio Grande Basin Scattered</t>
    </r>
    <r>
      <rPr>
        <vertAlign val="superscript"/>
        <sz val="10"/>
        <color indexed="8"/>
        <rFont val="Arial"/>
        <family val="2"/>
      </rPr>
      <t>1</t>
    </r>
  </si>
  <si>
    <r>
      <t>Canadian River</t>
    </r>
    <r>
      <rPr>
        <vertAlign val="superscript"/>
        <sz val="10"/>
        <color indexed="8"/>
        <rFont val="Arial"/>
        <family val="2"/>
      </rPr>
      <t>1</t>
    </r>
    <r>
      <rPr>
        <sz val="10"/>
        <color indexed="8"/>
        <rFont val="Arial"/>
        <family val="2"/>
      </rPr>
      <t xml:space="preserve"> </t>
    </r>
  </si>
  <si>
    <r>
      <t>Canadian River</t>
    </r>
    <r>
      <rPr>
        <vertAlign val="superscript"/>
        <sz val="10"/>
        <color indexed="8"/>
        <rFont val="Arial"/>
        <family val="2"/>
      </rPr>
      <t xml:space="preserve">1 </t>
    </r>
  </si>
  <si>
    <r>
      <t>Cimarron River</t>
    </r>
    <r>
      <rPr>
        <vertAlign val="superscript"/>
        <sz val="10"/>
        <color indexed="8"/>
        <rFont val="Arial"/>
        <family val="2"/>
      </rPr>
      <t>1</t>
    </r>
  </si>
  <si>
    <r>
      <t>Vermejo CD</t>
    </r>
    <r>
      <rPr>
        <vertAlign val="superscript"/>
        <sz val="10"/>
        <color indexed="8"/>
        <rFont val="Arial"/>
        <family val="2"/>
      </rPr>
      <t>1</t>
    </r>
  </si>
  <si>
    <r>
      <t>Canadian River</t>
    </r>
    <r>
      <rPr>
        <vertAlign val="superscript"/>
        <sz val="10"/>
        <color indexed="8"/>
        <rFont val="Arial"/>
        <family val="2"/>
      </rPr>
      <t>1</t>
    </r>
  </si>
  <si>
    <r>
      <t>La Plata River</t>
    </r>
    <r>
      <rPr>
        <sz val="10"/>
        <color indexed="8"/>
        <rFont val="Arial"/>
        <family val="2"/>
      </rPr>
      <t xml:space="preserve"> </t>
    </r>
  </si>
  <si>
    <r>
      <t>Navajo Indian Irrigation Project</t>
    </r>
    <r>
      <rPr>
        <vertAlign val="superscript"/>
        <sz val="10"/>
        <color indexed="8"/>
        <rFont val="Arial"/>
        <family val="2"/>
      </rPr>
      <t>3</t>
    </r>
  </si>
  <si>
    <r>
      <t>Inside EBID</t>
    </r>
    <r>
      <rPr>
        <vertAlign val="superscript"/>
        <sz val="10"/>
        <color indexed="8"/>
        <rFont val="Arial"/>
        <family val="2"/>
      </rPr>
      <t>2</t>
    </r>
  </si>
  <si>
    <t>Madrid Mobile Home Park/Charles Madrid Mobile Home Park</t>
  </si>
  <si>
    <t>Teresa Moreno Water System/Billy Moreno Water System</t>
  </si>
  <si>
    <t>Rainsville Water &amp; Sanitation District</t>
  </si>
  <si>
    <t>Solacito Homeowners Assn.</t>
  </si>
  <si>
    <t>El Shaddai Water Co-op/ Mobile  Home Park</t>
  </si>
  <si>
    <t>Lee Estates Waterworks Assn.</t>
  </si>
  <si>
    <t>Waterfall Community WUA</t>
  </si>
  <si>
    <t>Paakweree Village Water Co-op Assn., Inc</t>
  </si>
  <si>
    <t>Sierra Vista Mutual Domestic Assn./Sierra Vista Utilidades Co-op</t>
  </si>
  <si>
    <t>Sunset Hills Estates Homeowners Assn.</t>
  </si>
  <si>
    <t>Bibo Mutual Domestic Water Assn.</t>
  </si>
  <si>
    <t>Bluewater Acres Water Assn.</t>
  </si>
  <si>
    <t>Moquino Water Users Assn.</t>
  </si>
  <si>
    <t>Val Verde 5 Property Owners Assn.</t>
  </si>
  <si>
    <t>Tall Pines Water Assn.</t>
  </si>
  <si>
    <t>Heights Water Users Assn.</t>
  </si>
  <si>
    <t>Alto Alps Homeowners  Assn.</t>
  </si>
  <si>
    <t>Cedar Creek Cabin Owners Assn.</t>
  </si>
  <si>
    <t>Fawn Ridge Homeowners Assn.</t>
  </si>
  <si>
    <t>Loma Grande Estates Water Assn.</t>
  </si>
  <si>
    <t>Sierra Los Pinos Home Owners Assn.</t>
  </si>
  <si>
    <t>El Rito Regional Water &amp; Waste Water Assn.</t>
  </si>
  <si>
    <t>Los Brazos MDWCA/La Assn. De Agua De Los Brazos</t>
  </si>
  <si>
    <t>Rutheron Mutual Water Assn.</t>
  </si>
  <si>
    <t>Causey Water Assn.</t>
  </si>
  <si>
    <t xml:space="preserve">Horseshoe Spring Assn. Inc. </t>
  </si>
  <si>
    <t>La Jara Water Users Assn.</t>
  </si>
  <si>
    <t>Orchard Estates Faculty Lane Water Assn.</t>
  </si>
  <si>
    <t>Blanco Water Assn.</t>
  </si>
  <si>
    <t>Tres Lagunas Home Owners Assn.</t>
  </si>
  <si>
    <t>El Vadito De Los Cerrillos Water Assn.</t>
  </si>
  <si>
    <t xml:space="preserve">La Cienega Owners Assn. Water System  </t>
  </si>
  <si>
    <t>Lamy Domestic Water User Assn.</t>
  </si>
  <si>
    <t>Monticello Canyon Domestic Water Cooperative Assn.</t>
  </si>
  <si>
    <t>Correo Water Assn.</t>
  </si>
  <si>
    <t>Cypress Gardens Water Users Assn.</t>
  </si>
  <si>
    <t>Loma Escondida Water Assn.</t>
  </si>
  <si>
    <t>La Cueva Estates Community Assn.</t>
  </si>
  <si>
    <t>Homestead Landowners Assn.</t>
  </si>
  <si>
    <t>Quemado Lake Water Assn.</t>
  </si>
  <si>
    <t>Cielo Dorado Estates Homeowners Assn.</t>
  </si>
  <si>
    <t xml:space="preserve">Trout Mountain Assn., Inc </t>
  </si>
  <si>
    <t>Whispering Cedars Water Assn.</t>
  </si>
  <si>
    <t>Chippeway Water Users Assn.</t>
  </si>
  <si>
    <t>Laborcita Water Users Assn.</t>
  </si>
  <si>
    <t>Ponderosa Pines Property Owners Assn.</t>
  </si>
  <si>
    <t>Silver Cloud Water Assn.</t>
  </si>
  <si>
    <t>Hofheins/Marcel Thomas Assn. Co-op Inc</t>
  </si>
  <si>
    <t>Tecolote Domestic Water Users Assn.</t>
  </si>
  <si>
    <t>Doña Ana MDWCA</t>
  </si>
  <si>
    <t>Cañon Plaza MDWCA</t>
  </si>
  <si>
    <t>Cañones MDWCA</t>
  </si>
  <si>
    <t>Peñasco MDWCA</t>
  </si>
  <si>
    <t>El Patio Mobile Home Park</t>
  </si>
  <si>
    <t>Española Water System (Part)</t>
  </si>
  <si>
    <t>Doña Ana</t>
  </si>
  <si>
    <t>Vista De Mañana</t>
  </si>
  <si>
    <t>Piños Altos MDWCA</t>
  </si>
  <si>
    <t>Agua Saña WUA</t>
  </si>
  <si>
    <t>Peña Blanca MDWCA</t>
  </si>
  <si>
    <t xml:space="preserve">State Total </t>
  </si>
  <si>
    <t xml:space="preserve">Population </t>
  </si>
  <si>
    <t xml:space="preserve">Percent Population </t>
  </si>
  <si>
    <t>Table 1 .  Populations in New Mexico River Basins, 2015.</t>
  </si>
  <si>
    <t>Table 2.   Summary of withdrawals (acre-feet) in New Mexico, 2015.</t>
  </si>
  <si>
    <t>Key: WSW= withdrawal surface water; WGW=withdrawal ground water; TW=total withdrawal.</t>
  </si>
  <si>
    <t>State Totals</t>
  </si>
  <si>
    <t>Table 3.  Water use by category expressed as a percent of state totals in New Mexico, 2015. Surface water and ground water component of each category is identified.</t>
  </si>
  <si>
    <t>Key: WSW= withdrawal surface water; WGW=withdrawal ground water.</t>
  </si>
  <si>
    <t>Table 5. Summary of water use in acre-feet, in New Mexico counties, 2015.</t>
  </si>
  <si>
    <t>Key: CN=county number; WSW=withdrawal, surface water; WGW=withdrawal ground water; TW=total withdrawal.</t>
  </si>
  <si>
    <t>Table 6. Summary of withdrawals in acre-feet, in New Mexico river basins, 2015.</t>
  </si>
  <si>
    <t>Key: CN=county number; WSW=withdrawal, surface water; WGW=withdrawal ground water; TW=total withdrawal</t>
  </si>
  <si>
    <t>Table 7. Public Water Supply and Self-Supplied Domestic. Withdrawals in acre-feet, in New Mexico river basins, 2015.</t>
  </si>
  <si>
    <t>Key: SWDA= drip irrigated acreage supplied by surface water; GWDA=drip irrigated acreage supplied by ground water; TDA=total drip irrigated acreage; SWFA=flood irrigated acreage supplied by surface water; GWFA=flood irrigated acreage supplied by ground water; TFA=total flood irrigated acreage; SWSA=sprinkler irrigated acreage supplied by surface water; GWSA=sprinkler irrigated acreage supplied by ground water; TSA=total sprinkler irrigated acreage; TAI=total acres irrigated</t>
  </si>
  <si>
    <t>Table 9. Acreage irrigated by drip, flood, and sprinkler application methods and sources of irrigation water in New Mexico river basins, 2015. Data reported in acres.</t>
  </si>
  <si>
    <t>Table 11. Acreage irrigated by drip, flood, and sprinkler application methods and sources of irrigation water in New Mexico counties, 2015. Data reported in acres.</t>
  </si>
  <si>
    <t>Key: SWDA=drip irrigated acreage supplied by surface water; GWDA=drip irrigated acreage supplied by ground water; TDA=total drip irrigated acreage; SWFA=flood irrigated acreage supplied by surface water; GWFA=flood irrigated acreage supplied by ground water; TFA=total flood irrigated acreage; SWSA=sprinkler irrigated acreage supplied by surface water; GWSA=sprinkler irrigated acreage supplied by ground water; TSA=total sprinkler irrigated acreage; TAI=total acres irrigate</t>
  </si>
  <si>
    <t xml:space="preserve">Table 12. Irrigated Agriculture. Withdrawals in acre-feet, in New Mexico counties, 2015. </t>
  </si>
  <si>
    <t>Key: CN=county number; RVB=river basin; T=type of irrigation system, i.e., drip (D), flood (F), or sprinkler (S); CIRSW=consumptive irrigation requirement for acreage irrigated with surface water; CIRGW=consumptive irrigation requirement for acreage irrigated with ground water; ASWO=acreage irrigated with surface water only; AGWO=acreage irrigated with ground water only; ASWC=surface water component of acreage irrigated with combined water, i.e., both surface and ground water; AGWC=ground water component of acreage irrigated with combined water; TAI=total acreage irrigated; EF=on-farm irrigation efficiency; EC=off-farm conveyance efficiency; Ep=project efficiency; TFSW=total farm withdrawal, surface water; CLSW=surface water conveyance losses from stream or reservoir to farm headgate; TPWSW=total project withdrawals, surface water; TPWGW=total project withdrawals, ground water; 1=Adjusted CIR in the area please see Chapter 3 for a description; 2=metered and diversion data reported,3=NIIP numbers are as reported by NMISC; N/A=not applicable, no acreage was reported; - - =due to report format efficiency not provided.</t>
  </si>
  <si>
    <t>Livestock. Withdrawals in acre-feet, in New Mexico counties, 2015</t>
  </si>
  <si>
    <t>Key: CN=county code; RVB=river basin; POP=population; GPCD=gallons per capita per day; WSW=withdrawal, surface water; WGW=withdrawal, ground wa</t>
  </si>
  <si>
    <t>Reservoir. Withdrawals in acre-feet for reservoirs with a storage capacity of 5,000 acre- feet or more, in New Mexico counties, 2015</t>
  </si>
  <si>
    <t>Key: CN=county number; RVB= river basin; CAPACITY=total storage capacity (acre-feet); SAS=surface area at spillway elevation; SAA=surface area, average; EGR=gross evaporation rate in feet/year; R=rainfall in feet/year; ENR=net evaporation rate in feet/year; WSW=withdrawal, surface water..</t>
  </si>
  <si>
    <t>Key: FC=file code; CN=county number; RVB=river basin; GWB=groundwater basin; TWN=township; RNG=range; SEC=section; MSW=surface water withdrawals are measured (y/n); WSW=withdrawal, surface water; WGW=withdrawal, ground water.</t>
  </si>
  <si>
    <t xml:space="preserve">Domestic (self-supplied). Withdrawals in acre-feet, in New Mexico counties, 2015. </t>
  </si>
  <si>
    <t xml:space="preserve">Key: CN=county code; RVB=river basin; WSW=withdrawal, surface water; WGW=withdrawal, ground water; TW= Total with withdrawal; GPCD=gallons per capita per day; WEC=water exchange code; WWC=water withdrawal code; MSW=measured surface water (y/n); MGW=measured ground water (y/n); POP = population.  </t>
  </si>
  <si>
    <t>Key: CN=county code; RVB=river basin; WSW=withdrawal, surface water; WGW=withdrawal, ground water; GPCD=gallons per capita per day; WEC=water exchange code; WWC=water withdrawal code; MSW=measured surface water (y/n); MGW=measured ground water (y/n); Pop= population .</t>
  </si>
  <si>
    <t xml:space="preserve">Power (self-supplied). Withdrawals in acre-feet, in New Mexico counties, 2015. </t>
  </si>
  <si>
    <t>MTW</t>
  </si>
  <si>
    <t>Table 4. Percent of withdrawals measured in each water use category in New Mexico, 2015.</t>
  </si>
  <si>
    <t>Key: MSW= percent of surface water withdrawals measured; MGW=percent of groundwater withdrawals measured; MTW=percent of total withdrawals that were measured</t>
  </si>
  <si>
    <r>
      <t xml:space="preserve">Table 8. </t>
    </r>
    <r>
      <rPr>
        <sz val="14"/>
        <color theme="1"/>
        <rFont val="Calibri"/>
        <family val="2"/>
      </rPr>
      <t>Irrigated Agriculture. Summary of acreage irrigated, withdrawals and conveyance losses (acre-feet) in New Mexico river basins, 2015</t>
    </r>
  </si>
  <si>
    <t>Key: RVB=river basin; T=type of irrigation system, i.e., drip (D), flood (F), or sprinkler (S); ASWO=acreage irrigated with surface water only; AGWO=acreage irrigated with ground water only; ASWC=surface water component of acreage irrigated with combined water, i.e., both surface and ground water; AGWC=ground water component of acreage irrigated with combined water; TAI=total acreage irrigated; TFSW=total farm withdrawal, surface water; CLSW=surface water conveyance losses from stream or reservoir to farm headgate; TPWSW=total project withdrawals, ssurface water; TPWGW=total project withdrawals, ground water.</t>
  </si>
  <si>
    <t>Table 10. Irrigated acreage and sources of irrigation in New Mexico Counties, 2015</t>
  </si>
  <si>
    <t>Key:ASWO=acreage irrigated with surface water only; AGWO=acreage irrigated with ground water only; ASWC=surface water component of acreage irrigated with combined water, i.e., both surface and ground water; AGWC=ground water component of acreage irrigated with combined water; TAI=total acreage irrigated</t>
  </si>
</sst>
</file>

<file path=xl/styles.xml><?xml version="1.0" encoding="utf-8"?>
<styleSheet xmlns="http://schemas.openxmlformats.org/spreadsheetml/2006/main">
  <numFmts count="5">
    <numFmt numFmtId="43" formatCode="_(* #,##0.00_);_(* \(#,##0.00\);_(* &quot;-&quot;??_);_(@_)"/>
    <numFmt numFmtId="164" formatCode="#,##0;[Red]#,##0"/>
    <numFmt numFmtId="166" formatCode="#,##0.0;[Red]#,##0.0"/>
    <numFmt numFmtId="167" formatCode="#,##0.000"/>
    <numFmt numFmtId="168" formatCode="0.000"/>
  </numFmts>
  <fonts count="28">
    <font>
      <sz val="11"/>
      <color theme="1"/>
      <name val="Calibri"/>
      <family val="2"/>
      <scheme val="minor"/>
    </font>
    <font>
      <sz val="11"/>
      <color theme="1"/>
      <name val="Calibri"/>
      <family val="2"/>
      <scheme val="minor"/>
    </font>
    <font>
      <sz val="11"/>
      <name val="Calibri"/>
      <family val="2"/>
      <scheme val="minor"/>
    </font>
    <font>
      <b/>
      <sz val="10"/>
      <name val="Arial"/>
      <family val="2"/>
    </font>
    <font>
      <sz val="10"/>
      <name val="Arial"/>
      <family val="2"/>
    </font>
    <font>
      <sz val="10"/>
      <color indexed="8"/>
      <name val="Arial"/>
      <family val="2"/>
    </font>
    <font>
      <sz val="11"/>
      <color indexed="8"/>
      <name val="Calibri"/>
      <family val="2"/>
    </font>
    <font>
      <b/>
      <sz val="9"/>
      <color indexed="81"/>
      <name val="Tahoma"/>
      <family val="2"/>
    </font>
    <font>
      <sz val="9"/>
      <color indexed="81"/>
      <name val="Tahoma"/>
      <family val="2"/>
    </font>
    <font>
      <b/>
      <sz val="11"/>
      <color theme="1"/>
      <name val="Calibri"/>
      <family val="2"/>
      <scheme val="minor"/>
    </font>
    <font>
      <sz val="10"/>
      <name val="Arial"/>
      <family val="2"/>
    </font>
    <font>
      <sz val="10"/>
      <name val="Arial"/>
      <family val="2"/>
    </font>
    <font>
      <sz val="11"/>
      <color indexed="8"/>
      <name val="Calibri"/>
      <family val="2"/>
    </font>
    <font>
      <sz val="10"/>
      <color indexed="8"/>
      <name val="Arial"/>
      <family val="2"/>
    </font>
    <font>
      <vertAlign val="superscript"/>
      <sz val="10"/>
      <color indexed="8"/>
      <name val="Arial"/>
      <family val="2"/>
    </font>
    <font>
      <b/>
      <sz val="10"/>
      <color indexed="8"/>
      <name val="Arial"/>
      <family val="2"/>
    </font>
    <font>
      <sz val="10"/>
      <name val="Arial"/>
      <family val="2"/>
    </font>
    <font>
      <b/>
      <sz val="11"/>
      <color indexed="8"/>
      <name val="Calibri"/>
      <family val="2"/>
    </font>
    <font>
      <sz val="10"/>
      <color rgb="FF000000"/>
      <name val="Times New Roman"/>
      <family val="1"/>
    </font>
    <font>
      <b/>
      <sz val="14"/>
      <color theme="1"/>
      <name val="Calibri"/>
      <family val="2"/>
      <scheme val="minor"/>
    </font>
    <font>
      <sz val="11"/>
      <color theme="1"/>
      <name val="Symbol"/>
      <family val="1"/>
      <charset val="2"/>
    </font>
    <font>
      <sz val="11"/>
      <color theme="1"/>
      <name val="Cambria"/>
      <family val="1"/>
    </font>
    <font>
      <b/>
      <sz val="14"/>
      <color theme="1"/>
      <name val="Cambria"/>
      <family val="1"/>
    </font>
    <font>
      <b/>
      <sz val="14"/>
      <color theme="1"/>
      <name val="Calibri"/>
      <family val="2"/>
    </font>
    <font>
      <sz val="10"/>
      <color indexed="8"/>
      <name val="Calibri"/>
      <family val="2"/>
    </font>
    <font>
      <sz val="11"/>
      <color theme="1"/>
      <name val="Calibri"/>
      <family val="2"/>
    </font>
    <font>
      <sz val="14"/>
      <color theme="1"/>
      <name val="Calibri"/>
      <family val="2"/>
    </font>
    <font>
      <b/>
      <sz val="11"/>
      <color theme="1"/>
      <name val="Calibri"/>
      <family val="2"/>
    </font>
  </fonts>
  <fills count="4">
    <fill>
      <patternFill patternType="none"/>
    </fill>
    <fill>
      <patternFill patternType="gray125"/>
    </fill>
    <fill>
      <patternFill patternType="solid">
        <fgColor indexed="22"/>
        <bgColor indexed="0"/>
      </patternFill>
    </fill>
    <fill>
      <patternFill patternType="solid">
        <fgColor theme="0" tint="-0.249977111117893"/>
        <bgColor indexed="64"/>
      </patternFill>
    </fill>
  </fills>
  <borders count="19">
    <border>
      <left/>
      <right/>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diagonal/>
    </border>
    <border>
      <left style="thin">
        <color auto="1"/>
      </left>
      <right style="thin">
        <color auto="1"/>
      </right>
      <top style="thin">
        <color auto="1"/>
      </top>
      <bottom style="thin">
        <color auto="1"/>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top/>
      <bottom/>
      <diagonal/>
    </border>
    <border>
      <left style="thin">
        <color indexed="8"/>
      </left>
      <right style="thin">
        <color indexed="8"/>
      </right>
      <top style="thin">
        <color indexed="8"/>
      </top>
      <bottom style="thin">
        <color indexed="8"/>
      </bottom>
      <diagonal/>
    </border>
    <border>
      <left style="thin">
        <color indexed="22"/>
      </left>
      <right/>
      <top/>
      <bottom/>
      <diagonal/>
    </border>
    <border>
      <left style="thin">
        <color auto="1"/>
      </left>
      <right style="thin">
        <color auto="1"/>
      </right>
      <top/>
      <bottom style="thin">
        <color auto="1"/>
      </bottom>
      <diagonal/>
    </border>
    <border>
      <left style="thin">
        <color indexed="22"/>
      </left>
      <right style="thin">
        <color indexed="22"/>
      </right>
      <top style="thin">
        <color indexed="22"/>
      </top>
      <bottom style="double">
        <color indexed="64"/>
      </bottom>
      <diagonal/>
    </border>
    <border>
      <left/>
      <right/>
      <top/>
      <bottom style="thin">
        <color indexed="8"/>
      </bottom>
      <diagonal/>
    </border>
    <border>
      <left style="thin">
        <color auto="1"/>
      </left>
      <right style="thin">
        <color auto="1"/>
      </right>
      <top style="thin">
        <color auto="1"/>
      </top>
      <bottom style="double">
        <color indexed="64"/>
      </bottom>
      <diagonal/>
    </border>
    <border>
      <left/>
      <right/>
      <top style="thin">
        <color auto="1"/>
      </top>
      <bottom/>
      <diagonal/>
    </border>
    <border>
      <left style="medium">
        <color indexed="64"/>
      </left>
      <right/>
      <top/>
      <bottom style="double">
        <color indexed="64"/>
      </bottom>
      <diagonal/>
    </border>
    <border>
      <left/>
      <right/>
      <top/>
      <bottom style="double">
        <color indexed="64"/>
      </bottom>
      <diagonal/>
    </border>
    <border>
      <left/>
      <right/>
      <top style="thin">
        <color indexed="64"/>
      </top>
      <bottom style="double">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s>
  <cellStyleXfs count="33">
    <xf numFmtId="0" fontId="0" fillId="0" borderId="0"/>
    <xf numFmtId="43" fontId="1" fillId="0" borderId="0" applyFont="0" applyFill="0" applyBorder="0" applyAlignment="0" applyProtection="0"/>
    <xf numFmtId="0" fontId="1" fillId="0" borderId="0"/>
    <xf numFmtId="0" fontId="5" fillId="0" borderId="0"/>
    <xf numFmtId="0" fontId="5" fillId="0" borderId="0"/>
    <xf numFmtId="0" fontId="5" fillId="0" borderId="0"/>
    <xf numFmtId="0" fontId="10" fillId="0" borderId="0"/>
    <xf numFmtId="0" fontId="5" fillId="0" borderId="0"/>
    <xf numFmtId="0" fontId="4" fillId="0" borderId="0" applyNumberForma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1" fillId="0" borderId="0" applyNumberFormat="0" applyFill="0" applyBorder="0" applyAlignment="0" applyProtection="0"/>
    <xf numFmtId="0" fontId="13" fillId="0" borderId="0"/>
    <xf numFmtId="0" fontId="5" fillId="0" borderId="0"/>
    <xf numFmtId="0" fontId="4" fillId="0" borderId="0"/>
    <xf numFmtId="0" fontId="4" fillId="0" borderId="0" applyNumberFormat="0" applyFill="0" applyBorder="0" applyAlignment="0" applyProtection="0"/>
    <xf numFmtId="0" fontId="13" fillId="0" borderId="0"/>
    <xf numFmtId="0" fontId="5" fillId="0" borderId="0"/>
    <xf numFmtId="0" fontId="16"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0" fontId="18" fillId="0" borderId="0"/>
    <xf numFmtId="0" fontId="5" fillId="0" borderId="0"/>
    <xf numFmtId="0" fontId="5" fillId="0" borderId="0"/>
  </cellStyleXfs>
  <cellXfs count="181">
    <xf numFmtId="0" fontId="0" fillId="0" borderId="0" xfId="0"/>
    <xf numFmtId="0" fontId="0" fillId="0" borderId="0" xfId="0" applyFill="1" applyBorder="1"/>
    <xf numFmtId="0" fontId="0" fillId="0" borderId="0" xfId="0" applyBorder="1"/>
    <xf numFmtId="0" fontId="0" fillId="0" borderId="0" xfId="0" applyFill="1"/>
    <xf numFmtId="3" fontId="3" fillId="0" borderId="0" xfId="1"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1" fontId="0" fillId="0" borderId="0" xfId="0" applyNumberFormat="1"/>
    <xf numFmtId="0" fontId="0" fillId="0" borderId="0" xfId="0" applyAlignment="1">
      <alignment horizontal="center"/>
    </xf>
    <xf numFmtId="1" fontId="0" fillId="0" borderId="0" xfId="0" applyNumberFormat="1" applyAlignment="1">
      <alignment horizontal="center"/>
    </xf>
    <xf numFmtId="3" fontId="0" fillId="0" borderId="0" xfId="0" applyNumberFormat="1" applyBorder="1"/>
    <xf numFmtId="2" fontId="0" fillId="0" borderId="0" xfId="0" applyNumberFormat="1" applyBorder="1" applyAlignment="1">
      <alignment horizontal="center" vertical="center"/>
    </xf>
    <xf numFmtId="3" fontId="0" fillId="0" borderId="0" xfId="0" applyNumberFormat="1" applyFill="1" applyBorder="1"/>
    <xf numFmtId="2" fontId="0" fillId="0" borderId="0" xfId="0" applyNumberFormat="1" applyFill="1" applyBorder="1" applyAlignment="1">
      <alignment horizontal="center" vertical="center"/>
    </xf>
    <xf numFmtId="1" fontId="0" fillId="0" borderId="0" xfId="0" applyNumberFormat="1" applyBorder="1"/>
    <xf numFmtId="0" fontId="1" fillId="0" borderId="4" xfId="2" applyFill="1" applyBorder="1"/>
    <xf numFmtId="0" fontId="1" fillId="0" borderId="5" xfId="2" applyFill="1" applyBorder="1" applyAlignment="1">
      <alignment horizontal="center"/>
    </xf>
    <xf numFmtId="0" fontId="1" fillId="0" borderId="6" xfId="2" applyFill="1" applyBorder="1"/>
    <xf numFmtId="0" fontId="1" fillId="0" borderId="0" xfId="2" applyFill="1" applyBorder="1" applyAlignment="1">
      <alignment horizontal="center"/>
    </xf>
    <xf numFmtId="0" fontId="1" fillId="0" borderId="0" xfId="2" applyFill="1" applyAlignment="1">
      <alignment horizontal="center"/>
    </xf>
    <xf numFmtId="0" fontId="6" fillId="2" borderId="7" xfId="3" applyFont="1" applyFill="1" applyBorder="1" applyAlignment="1">
      <alignment horizontal="center"/>
    </xf>
    <xf numFmtId="0" fontId="6" fillId="0" borderId="1" xfId="3" applyFont="1" applyFill="1" applyBorder="1" applyAlignment="1">
      <alignment wrapText="1"/>
    </xf>
    <xf numFmtId="1" fontId="6" fillId="0" borderId="1" xfId="3" applyNumberFormat="1" applyFont="1" applyFill="1" applyBorder="1" applyAlignment="1">
      <alignment horizontal="right" wrapText="1"/>
    </xf>
    <xf numFmtId="2" fontId="6" fillId="0" borderId="1" xfId="3" applyNumberFormat="1" applyFont="1" applyFill="1" applyBorder="1" applyAlignment="1">
      <alignment horizontal="right" wrapText="1"/>
    </xf>
    <xf numFmtId="2" fontId="0" fillId="0" borderId="0" xfId="0" applyNumberFormat="1"/>
    <xf numFmtId="0" fontId="9" fillId="0" borderId="0" xfId="0" applyFont="1" applyAlignment="1">
      <alignment horizontal="center"/>
    </xf>
    <xf numFmtId="3" fontId="0" fillId="0" borderId="0" xfId="0" applyNumberFormat="1"/>
    <xf numFmtId="0" fontId="6" fillId="2" borderId="7" xfId="4" applyFont="1" applyFill="1" applyBorder="1" applyAlignment="1">
      <alignment horizontal="center"/>
    </xf>
    <xf numFmtId="0" fontId="6" fillId="0" borderId="1" xfId="4" applyFont="1" applyFill="1" applyBorder="1" applyAlignment="1">
      <alignment horizontal="right" wrapText="1"/>
    </xf>
    <xf numFmtId="0" fontId="6" fillId="0" borderId="1" xfId="4" applyFont="1" applyFill="1" applyBorder="1" applyAlignment="1">
      <alignment wrapText="1"/>
    </xf>
    <xf numFmtId="3" fontId="6" fillId="0" borderId="1" xfId="4" applyNumberFormat="1" applyFont="1" applyFill="1" applyBorder="1" applyAlignment="1">
      <alignment horizontal="right" wrapText="1"/>
    </xf>
    <xf numFmtId="3" fontId="6" fillId="0" borderId="2" xfId="4" applyNumberFormat="1" applyFont="1" applyFill="1" applyBorder="1" applyAlignment="1">
      <alignment horizontal="right" wrapText="1"/>
    </xf>
    <xf numFmtId="0" fontId="6" fillId="2" borderId="7" xfId="5" applyFont="1" applyFill="1" applyBorder="1" applyAlignment="1">
      <alignment horizontal="center"/>
    </xf>
    <xf numFmtId="0" fontId="6" fillId="0" borderId="1" xfId="5" applyFont="1" applyFill="1" applyBorder="1" applyAlignment="1">
      <alignment horizontal="right" wrapText="1"/>
    </xf>
    <xf numFmtId="0" fontId="6" fillId="0" borderId="1" xfId="5" applyFont="1" applyFill="1" applyBorder="1" applyAlignment="1">
      <alignment wrapText="1"/>
    </xf>
    <xf numFmtId="2" fontId="6" fillId="0" borderId="1" xfId="5" applyNumberFormat="1" applyFont="1" applyFill="1" applyBorder="1" applyAlignment="1">
      <alignment horizontal="center" wrapText="1"/>
    </xf>
    <xf numFmtId="0" fontId="9" fillId="0" borderId="0" xfId="0" applyFont="1"/>
    <xf numFmtId="0" fontId="12" fillId="2" borderId="7" xfId="20" applyFont="1" applyFill="1" applyBorder="1" applyAlignment="1">
      <alignment horizontal="center"/>
    </xf>
    <xf numFmtId="0" fontId="12" fillId="0" borderId="1" xfId="20" applyFont="1" applyFill="1" applyBorder="1" applyAlignment="1">
      <alignment wrapText="1"/>
    </xf>
    <xf numFmtId="0" fontId="9" fillId="0" borderId="0" xfId="0" applyNumberFormat="1" applyFont="1" applyBorder="1"/>
    <xf numFmtId="0" fontId="9" fillId="0" borderId="0" xfId="0" applyFont="1" applyBorder="1"/>
    <xf numFmtId="3" fontId="9" fillId="0" borderId="0" xfId="0" applyNumberFormat="1" applyFont="1" applyBorder="1"/>
    <xf numFmtId="3" fontId="12" fillId="0" borderId="2" xfId="20" applyNumberFormat="1" applyFont="1" applyFill="1" applyBorder="1" applyAlignment="1">
      <alignment horizontal="right" wrapText="1"/>
    </xf>
    <xf numFmtId="166" fontId="0" fillId="0" borderId="0" xfId="0" applyNumberFormat="1" applyAlignment="1">
      <alignment horizontal="center"/>
    </xf>
    <xf numFmtId="4" fontId="12" fillId="0" borderId="1" xfId="20" applyNumberFormat="1" applyFont="1" applyFill="1" applyBorder="1" applyAlignment="1">
      <alignment horizontal="right" wrapText="1"/>
    </xf>
    <xf numFmtId="4" fontId="0" fillId="0" borderId="1" xfId="0" applyNumberFormat="1" applyBorder="1"/>
    <xf numFmtId="4" fontId="0" fillId="0" borderId="0" xfId="0" applyNumberFormat="1" applyBorder="1"/>
    <xf numFmtId="4" fontId="12" fillId="0" borderId="0" xfId="20" applyNumberFormat="1" applyFont="1" applyFill="1" applyBorder="1" applyAlignment="1">
      <alignment horizontal="right" wrapText="1"/>
    </xf>
    <xf numFmtId="4" fontId="0" fillId="0" borderId="0" xfId="0" applyNumberFormat="1"/>
    <xf numFmtId="4" fontId="0" fillId="0" borderId="1" xfId="0" applyNumberFormat="1" applyFill="1" applyBorder="1"/>
    <xf numFmtId="4" fontId="0" fillId="0" borderId="0" xfId="0" applyNumberFormat="1" applyFill="1" applyBorder="1"/>
    <xf numFmtId="0" fontId="0" fillId="0" borderId="0" xfId="0" applyFill="1" applyAlignment="1">
      <alignment horizontal="center"/>
    </xf>
    <xf numFmtId="4" fontId="1" fillId="0" borderId="0" xfId="2" applyNumberFormat="1" applyFill="1" applyBorder="1"/>
    <xf numFmtId="167" fontId="1" fillId="0" borderId="0" xfId="2" applyNumberFormat="1" applyFill="1"/>
    <xf numFmtId="0" fontId="0" fillId="0" borderId="0" xfId="0"/>
    <xf numFmtId="0" fontId="6" fillId="2" borderId="7" xfId="21" applyFont="1" applyFill="1" applyBorder="1" applyAlignment="1">
      <alignment horizontal="center"/>
    </xf>
    <xf numFmtId="0" fontId="6" fillId="0" borderId="1" xfId="21" applyFont="1" applyFill="1" applyBorder="1" applyAlignment="1">
      <alignment wrapText="1"/>
    </xf>
    <xf numFmtId="0" fontId="6" fillId="0" borderId="1" xfId="21" applyFont="1" applyFill="1" applyBorder="1" applyAlignment="1">
      <alignment horizontal="right" wrapText="1"/>
    </xf>
    <xf numFmtId="3" fontId="0" fillId="0" borderId="0" xfId="0" applyNumberFormat="1"/>
    <xf numFmtId="0" fontId="12" fillId="2" borderId="7" xfId="24" applyFont="1" applyFill="1" applyBorder="1" applyAlignment="1">
      <alignment horizontal="center"/>
    </xf>
    <xf numFmtId="0" fontId="12" fillId="0" borderId="1" xfId="24" applyFont="1" applyFill="1" applyBorder="1" applyAlignment="1">
      <alignment wrapText="1"/>
    </xf>
    <xf numFmtId="3" fontId="12" fillId="0" borderId="1" xfId="24" applyNumberFormat="1" applyFont="1" applyFill="1" applyBorder="1" applyAlignment="1">
      <alignment horizontal="right" wrapText="1"/>
    </xf>
    <xf numFmtId="0" fontId="6" fillId="2" borderId="7" xfId="25" applyFont="1" applyFill="1" applyBorder="1" applyAlignment="1">
      <alignment horizontal="center"/>
    </xf>
    <xf numFmtId="0" fontId="6" fillId="0" borderId="1" xfId="25" applyFont="1" applyFill="1" applyBorder="1" applyAlignment="1">
      <alignment wrapText="1"/>
    </xf>
    <xf numFmtId="3" fontId="6" fillId="0" borderId="1" xfId="25" applyNumberFormat="1" applyFont="1" applyFill="1" applyBorder="1" applyAlignment="1">
      <alignment horizontal="right" wrapText="1"/>
    </xf>
    <xf numFmtId="0" fontId="6" fillId="2" borderId="7" xfId="24" applyFont="1" applyFill="1" applyBorder="1" applyAlignment="1">
      <alignment horizontal="center"/>
    </xf>
    <xf numFmtId="2" fontId="5" fillId="0" borderId="3" xfId="7" applyNumberFormat="1" applyFont="1" applyFill="1" applyBorder="1" applyAlignment="1">
      <alignment horizontal="center"/>
    </xf>
    <xf numFmtId="0" fontId="5" fillId="0" borderId="3" xfId="7" applyFont="1" applyFill="1" applyBorder="1" applyAlignment="1">
      <alignment wrapText="1"/>
    </xf>
    <xf numFmtId="0" fontId="5" fillId="0" borderId="3" xfId="7" applyFont="1" applyFill="1" applyBorder="1" applyAlignment="1">
      <alignment horizontal="right" wrapText="1"/>
    </xf>
    <xf numFmtId="3" fontId="5" fillId="0" borderId="3" xfId="7" applyNumberFormat="1" applyFont="1" applyFill="1" applyBorder="1" applyAlignment="1">
      <alignment horizontal="center" wrapText="1"/>
    </xf>
    <xf numFmtId="3" fontId="4" fillId="0" borderId="3" xfId="0" applyNumberFormat="1" applyFont="1" applyFill="1" applyBorder="1" applyAlignment="1">
      <alignment horizontal="center"/>
    </xf>
    <xf numFmtId="3" fontId="5" fillId="0" borderId="3" xfId="7" applyNumberFormat="1" applyFont="1" applyFill="1" applyBorder="1" applyAlignment="1">
      <alignment horizontal="center"/>
    </xf>
    <xf numFmtId="2" fontId="5" fillId="0" borderId="3" xfId="7" applyNumberFormat="1" applyFont="1" applyFill="1" applyBorder="1" applyAlignment="1">
      <alignment horizontal="left" wrapText="1"/>
    </xf>
    <xf numFmtId="2" fontId="4" fillId="0" borderId="3" xfId="0" applyNumberFormat="1" applyFont="1" applyFill="1" applyBorder="1" applyAlignment="1">
      <alignment horizontal="center"/>
    </xf>
    <xf numFmtId="2" fontId="5" fillId="0" borderId="3" xfId="7" applyNumberFormat="1" applyFont="1" applyFill="1" applyBorder="1" applyAlignment="1">
      <alignment horizontal="center" wrapText="1"/>
    </xf>
    <xf numFmtId="1" fontId="6" fillId="0" borderId="0" xfId="3" applyNumberFormat="1" applyFont="1" applyFill="1" applyBorder="1" applyAlignment="1">
      <alignment horizontal="right" wrapText="1"/>
    </xf>
    <xf numFmtId="2" fontId="4" fillId="0" borderId="3" xfId="22" applyNumberFormat="1" applyFont="1" applyFill="1" applyBorder="1" applyAlignment="1">
      <alignment horizontal="center" vertical="center"/>
    </xf>
    <xf numFmtId="0" fontId="4" fillId="0" borderId="3" xfId="0" applyFont="1" applyFill="1" applyBorder="1" applyAlignment="1">
      <alignment horizontal="left"/>
    </xf>
    <xf numFmtId="0" fontId="0" fillId="0" borderId="0" xfId="0"/>
    <xf numFmtId="1" fontId="0" fillId="0" borderId="0" xfId="0" applyNumberFormat="1"/>
    <xf numFmtId="0" fontId="0" fillId="0" borderId="0" xfId="0" applyAlignment="1">
      <alignment horizontal="center"/>
    </xf>
    <xf numFmtId="1" fontId="0" fillId="0" borderId="0" xfId="0" applyNumberFormat="1" applyAlignment="1">
      <alignment horizontal="center"/>
    </xf>
    <xf numFmtId="0" fontId="0" fillId="0" borderId="0" xfId="0"/>
    <xf numFmtId="1" fontId="0" fillId="0" borderId="0" xfId="0" applyNumberFormat="1"/>
    <xf numFmtId="0" fontId="0" fillId="0" borderId="0" xfId="0" applyAlignment="1">
      <alignment horizontal="center"/>
    </xf>
    <xf numFmtId="1" fontId="0" fillId="0" borderId="0" xfId="0" applyNumberFormat="1" applyAlignment="1">
      <alignment horizontal="center"/>
    </xf>
    <xf numFmtId="3" fontId="4" fillId="0" borderId="3" xfId="22" applyNumberFormat="1" applyFont="1" applyFill="1" applyBorder="1" applyAlignment="1">
      <alignment horizontal="center" vertical="center"/>
    </xf>
    <xf numFmtId="0" fontId="5" fillId="0" borderId="3" xfId="7" applyFont="1" applyFill="1" applyBorder="1" applyAlignment="1"/>
    <xf numFmtId="0" fontId="5" fillId="0" borderId="0" xfId="7" applyFont="1" applyFill="1" applyBorder="1" applyAlignment="1">
      <alignment wrapText="1"/>
    </xf>
    <xf numFmtId="2" fontId="5" fillId="0" borderId="0" xfId="7" applyNumberFormat="1" applyFont="1" applyFill="1" applyBorder="1" applyAlignment="1">
      <alignment horizontal="center" wrapText="1"/>
    </xf>
    <xf numFmtId="3" fontId="5" fillId="0" borderId="0" xfId="7" applyNumberFormat="1" applyFont="1" applyFill="1" applyBorder="1" applyAlignment="1">
      <alignment horizontal="center" wrapText="1"/>
    </xf>
    <xf numFmtId="0" fontId="4" fillId="0" borderId="3" xfId="22" applyFill="1" applyBorder="1" applyAlignment="1"/>
    <xf numFmtId="0" fontId="0" fillId="0" borderId="0" xfId="0" applyAlignment="1">
      <alignment horizontal="center"/>
    </xf>
    <xf numFmtId="168" fontId="0" fillId="0" borderId="0" xfId="0" applyNumberFormat="1"/>
    <xf numFmtId="0" fontId="0" fillId="0" borderId="0" xfId="0"/>
    <xf numFmtId="1" fontId="0" fillId="0" borderId="0" xfId="0" applyNumberFormat="1"/>
    <xf numFmtId="0" fontId="0" fillId="0" borderId="0" xfId="0" applyAlignment="1">
      <alignment horizontal="center"/>
    </xf>
    <xf numFmtId="2" fontId="6" fillId="0" borderId="1" xfId="21" applyNumberFormat="1" applyFont="1" applyFill="1" applyBorder="1" applyAlignment="1">
      <alignment horizontal="right" wrapText="1"/>
    </xf>
    <xf numFmtId="168" fontId="6" fillId="2" borderId="7" xfId="21" applyNumberFormat="1" applyFont="1" applyFill="1" applyBorder="1" applyAlignment="1">
      <alignment horizontal="center"/>
    </xf>
    <xf numFmtId="168" fontId="4" fillId="0" borderId="0" xfId="8" applyNumberFormat="1" applyFill="1" applyAlignment="1">
      <alignment horizontal="center" vertical="center"/>
    </xf>
    <xf numFmtId="168" fontId="4" fillId="0" borderId="0" xfId="8" applyNumberFormat="1" applyFill="1"/>
    <xf numFmtId="168" fontId="6" fillId="0" borderId="1" xfId="21" applyNumberFormat="1" applyFont="1" applyFill="1" applyBorder="1" applyAlignment="1">
      <alignment horizontal="right" wrapText="1"/>
    </xf>
    <xf numFmtId="168" fontId="6" fillId="0" borderId="2" xfId="21" applyNumberFormat="1" applyFont="1" applyFill="1" applyBorder="1" applyAlignment="1">
      <alignment horizontal="right" wrapText="1"/>
    </xf>
    <xf numFmtId="168" fontId="6" fillId="0" borderId="8" xfId="21" applyNumberFormat="1" applyFont="1" applyFill="1" applyBorder="1" applyAlignment="1">
      <alignment horizontal="right" wrapText="1"/>
    </xf>
    <xf numFmtId="3" fontId="12" fillId="0" borderId="0" xfId="20" applyNumberFormat="1" applyFont="1" applyFill="1" applyBorder="1" applyAlignment="1">
      <alignment horizontal="right" wrapText="1"/>
    </xf>
    <xf numFmtId="3" fontId="12" fillId="0" borderId="1" xfId="20" applyNumberFormat="1" applyFont="1" applyFill="1" applyBorder="1" applyAlignment="1">
      <alignment horizontal="right" wrapText="1"/>
    </xf>
    <xf numFmtId="0" fontId="0" fillId="0" borderId="0" xfId="0" applyAlignment="1">
      <alignment horizontal="left"/>
    </xf>
    <xf numFmtId="0" fontId="3" fillId="0" borderId="0" xfId="0" applyFont="1" applyFill="1" applyBorder="1" applyAlignment="1">
      <alignment horizontal="left" vertical="center" wrapText="1"/>
    </xf>
    <xf numFmtId="1" fontId="0" fillId="0" borderId="0" xfId="0" applyNumberFormat="1"/>
    <xf numFmtId="0" fontId="0" fillId="0" borderId="0" xfId="0" applyBorder="1"/>
    <xf numFmtId="168" fontId="6" fillId="0" borderId="0" xfId="21" applyNumberFormat="1" applyFont="1" applyFill="1" applyBorder="1" applyAlignment="1">
      <alignment horizontal="right" wrapText="1"/>
    </xf>
    <xf numFmtId="168" fontId="0" fillId="0" borderId="1" xfId="0" applyNumberFormat="1" applyBorder="1"/>
    <xf numFmtId="0" fontId="17" fillId="0" borderId="2" xfId="3" applyFont="1" applyFill="1" applyBorder="1" applyAlignment="1">
      <alignment wrapText="1"/>
    </xf>
    <xf numFmtId="3" fontId="9" fillId="0" borderId="0" xfId="0" applyNumberFormat="1" applyFont="1"/>
    <xf numFmtId="0" fontId="6" fillId="0" borderId="10" xfId="3" applyFont="1" applyFill="1" applyBorder="1" applyAlignment="1">
      <alignment wrapText="1"/>
    </xf>
    <xf numFmtId="1" fontId="17" fillId="0" borderId="10" xfId="3" applyNumberFormat="1" applyFont="1" applyFill="1" applyBorder="1" applyAlignment="1">
      <alignment horizontal="right" wrapText="1"/>
    </xf>
    <xf numFmtId="2" fontId="6" fillId="0" borderId="10" xfId="3" applyNumberFormat="1" applyFont="1" applyFill="1" applyBorder="1" applyAlignment="1">
      <alignment horizontal="right" wrapText="1"/>
    </xf>
    <xf numFmtId="0" fontId="19" fillId="0" borderId="0" xfId="0" applyFont="1"/>
    <xf numFmtId="0" fontId="17" fillId="0" borderId="2" xfId="4" applyFont="1" applyFill="1" applyBorder="1" applyAlignment="1">
      <alignment wrapText="1"/>
    </xf>
    <xf numFmtId="0" fontId="6" fillId="0" borderId="10" xfId="4" applyFont="1" applyFill="1" applyBorder="1" applyAlignment="1">
      <alignment horizontal="right" wrapText="1"/>
    </xf>
    <xf numFmtId="0" fontId="6" fillId="0" borderId="10" xfId="4" applyFont="1" applyFill="1" applyBorder="1" applyAlignment="1">
      <alignment wrapText="1"/>
    </xf>
    <xf numFmtId="3" fontId="6" fillId="0" borderId="10" xfId="4" applyNumberFormat="1" applyFont="1" applyFill="1" applyBorder="1" applyAlignment="1">
      <alignment horizontal="right" wrapText="1"/>
    </xf>
    <xf numFmtId="0" fontId="20" fillId="0" borderId="0" xfId="0" applyFont="1"/>
    <xf numFmtId="0" fontId="21" fillId="0" borderId="0" xfId="0" applyFont="1"/>
    <xf numFmtId="0" fontId="0" fillId="0" borderId="0" xfId="0" applyAlignment="1"/>
    <xf numFmtId="0" fontId="21" fillId="0" borderId="0" xfId="0" applyFont="1" applyAlignment="1">
      <alignment vertical="top" wrapText="1"/>
    </xf>
    <xf numFmtId="0" fontId="0" fillId="0" borderId="0" xfId="0" applyAlignment="1">
      <alignment vertical="top" wrapText="1"/>
    </xf>
    <xf numFmtId="0" fontId="19" fillId="0" borderId="11" xfId="0" applyFont="1" applyBorder="1" applyAlignment="1">
      <alignment vertical="top" wrapText="1"/>
    </xf>
    <xf numFmtId="0" fontId="12" fillId="3" borderId="7" xfId="20" applyFont="1" applyFill="1" applyBorder="1" applyAlignment="1">
      <alignment horizontal="center"/>
    </xf>
    <xf numFmtId="0" fontId="23" fillId="0" borderId="0" xfId="0" applyFont="1" applyAlignment="1">
      <alignment vertical="top" wrapText="1"/>
    </xf>
    <xf numFmtId="0" fontId="24" fillId="0" borderId="0" xfId="5" applyFont="1"/>
    <xf numFmtId="2" fontId="24" fillId="0" borderId="0" xfId="5" applyNumberFormat="1" applyFont="1" applyAlignment="1">
      <alignment horizontal="center"/>
    </xf>
    <xf numFmtId="0" fontId="25" fillId="0" borderId="0" xfId="0" applyFont="1"/>
    <xf numFmtId="0" fontId="23" fillId="0" borderId="11" xfId="0" applyFont="1" applyBorder="1" applyAlignment="1">
      <alignment vertical="top" wrapText="1"/>
    </xf>
    <xf numFmtId="0" fontId="23" fillId="0" borderId="0" xfId="0" applyFont="1"/>
    <xf numFmtId="0" fontId="21" fillId="0" borderId="0" xfId="0" applyFont="1" applyAlignment="1">
      <alignment wrapText="1"/>
    </xf>
    <xf numFmtId="0" fontId="0" fillId="0" borderId="0" xfId="0" applyAlignment="1">
      <alignment wrapText="1"/>
    </xf>
    <xf numFmtId="0" fontId="26" fillId="0" borderId="11" xfId="0" applyFont="1" applyBorder="1" applyAlignment="1">
      <alignment vertical="top" wrapText="1"/>
    </xf>
    <xf numFmtId="0" fontId="27" fillId="0" borderId="11" xfId="0" applyFont="1" applyBorder="1" applyAlignment="1">
      <alignment vertical="top" wrapText="1"/>
    </xf>
    <xf numFmtId="0" fontId="22" fillId="0" borderId="11" xfId="0" applyFont="1" applyBorder="1" applyAlignment="1">
      <alignment horizontal="left" vertical="top" wrapText="1"/>
    </xf>
    <xf numFmtId="3" fontId="0" fillId="0" borderId="0" xfId="0" applyNumberFormat="1" applyFill="1"/>
    <xf numFmtId="0" fontId="5" fillId="0" borderId="9" xfId="7" applyFont="1" applyFill="1" applyBorder="1" applyAlignment="1">
      <alignment horizontal="right" wrapText="1"/>
    </xf>
    <xf numFmtId="0" fontId="5" fillId="0" borderId="9" xfId="7" applyFont="1" applyFill="1" applyBorder="1" applyAlignment="1">
      <alignment wrapText="1"/>
    </xf>
    <xf numFmtId="2" fontId="5" fillId="0" borderId="9" xfId="7" applyNumberFormat="1" applyFont="1" applyFill="1" applyBorder="1" applyAlignment="1">
      <alignment horizontal="center" wrapText="1"/>
    </xf>
    <xf numFmtId="3" fontId="5" fillId="0" borderId="9" xfId="7" applyNumberFormat="1" applyFont="1" applyFill="1" applyBorder="1" applyAlignment="1">
      <alignment horizontal="center" wrapText="1"/>
    </xf>
    <xf numFmtId="0" fontId="15" fillId="0" borderId="12" xfId="7" applyFont="1" applyFill="1" applyBorder="1" applyAlignment="1">
      <alignment horizontal="center"/>
    </xf>
    <xf numFmtId="2" fontId="15" fillId="0" borderId="12" xfId="7" applyNumberFormat="1" applyFont="1" applyFill="1" applyBorder="1" applyAlignment="1">
      <alignment horizontal="center"/>
    </xf>
    <xf numFmtId="3" fontId="15" fillId="0" borderId="12" xfId="7" applyNumberFormat="1" applyFont="1" applyFill="1" applyBorder="1" applyAlignment="1">
      <alignment horizontal="center"/>
    </xf>
    <xf numFmtId="0" fontId="9" fillId="0" borderId="0" xfId="0" applyFont="1" applyFill="1" applyAlignment="1">
      <alignment horizontal="center"/>
    </xf>
    <xf numFmtId="0" fontId="9" fillId="0" borderId="0" xfId="0" applyFont="1" applyFill="1"/>
    <xf numFmtId="0" fontId="0" fillId="0" borderId="13" xfId="0" applyBorder="1" applyAlignment="1">
      <alignment vertical="top" wrapText="1"/>
    </xf>
    <xf numFmtId="0" fontId="21" fillId="0" borderId="13" xfId="0" applyFont="1" applyBorder="1" applyAlignment="1">
      <alignment horizontal="left" vertical="top" wrapText="1"/>
    </xf>
    <xf numFmtId="0" fontId="2" fillId="0" borderId="6" xfId="2" applyFont="1" applyFill="1" applyBorder="1"/>
    <xf numFmtId="0" fontId="2" fillId="0" borderId="0" xfId="2" applyFont="1" applyFill="1" applyBorder="1" applyAlignment="1">
      <alignment horizontal="center"/>
    </xf>
    <xf numFmtId="167" fontId="2" fillId="0" borderId="0" xfId="2" applyNumberFormat="1" applyFont="1" applyFill="1"/>
    <xf numFmtId="0" fontId="9" fillId="0" borderId="0" xfId="2" applyFont="1" applyFill="1"/>
    <xf numFmtId="3" fontId="9" fillId="0" borderId="0" xfId="2" applyNumberFormat="1" applyFont="1" applyFill="1" applyAlignment="1">
      <alignment horizontal="center"/>
    </xf>
    <xf numFmtId="0" fontId="1" fillId="0" borderId="14" xfId="2" applyFill="1" applyBorder="1"/>
    <xf numFmtId="0" fontId="1" fillId="0" borderId="15" xfId="2" applyFill="1" applyBorder="1" applyAlignment="1">
      <alignment horizontal="center"/>
    </xf>
    <xf numFmtId="167" fontId="1" fillId="0" borderId="15" xfId="2" applyNumberFormat="1" applyFill="1" applyBorder="1"/>
    <xf numFmtId="0" fontId="0" fillId="0" borderId="16" xfId="0" applyBorder="1"/>
    <xf numFmtId="2" fontId="0" fillId="0" borderId="16" xfId="0" applyNumberFormat="1" applyBorder="1" applyAlignment="1">
      <alignment horizontal="center" wrapText="1"/>
    </xf>
    <xf numFmtId="0" fontId="3" fillId="0" borderId="16" xfId="0" applyFont="1" applyFill="1" applyBorder="1" applyAlignment="1">
      <alignment vertical="center"/>
    </xf>
    <xf numFmtId="0" fontId="3" fillId="0" borderId="16" xfId="0" applyFont="1" applyFill="1" applyBorder="1" applyAlignment="1">
      <alignment horizontal="center" vertical="center" wrapText="1"/>
    </xf>
    <xf numFmtId="166" fontId="3" fillId="0" borderId="16" xfId="0" applyNumberFormat="1" applyFont="1" applyFill="1" applyBorder="1" applyAlignment="1">
      <alignment horizontal="center" vertical="center" wrapText="1"/>
    </xf>
    <xf numFmtId="164" fontId="3" fillId="0" borderId="16" xfId="0" applyNumberFormat="1" applyFont="1" applyFill="1" applyBorder="1" applyAlignment="1">
      <alignment horizontal="center" vertical="center" wrapText="1"/>
    </xf>
    <xf numFmtId="3" fontId="3" fillId="0" borderId="16" xfId="1" applyNumberFormat="1" applyFont="1" applyFill="1" applyBorder="1" applyAlignment="1">
      <alignment horizontal="center" vertical="center" wrapText="1"/>
    </xf>
    <xf numFmtId="3" fontId="3" fillId="0" borderId="16" xfId="0" applyNumberFormat="1" applyFont="1" applyFill="1" applyBorder="1" applyAlignment="1">
      <alignment horizontal="center" vertical="center" wrapText="1"/>
    </xf>
    <xf numFmtId="1" fontId="3" fillId="0" borderId="16" xfId="0" applyNumberFormat="1" applyFont="1" applyFill="1" applyBorder="1" applyAlignment="1">
      <alignment horizontal="center"/>
    </xf>
    <xf numFmtId="0" fontId="1" fillId="0" borderId="5" xfId="2" applyFont="1" applyFill="1" applyBorder="1" applyAlignment="1">
      <alignment horizontal="center"/>
    </xf>
    <xf numFmtId="0" fontId="6" fillId="2" borderId="17" xfId="31" applyFont="1" applyFill="1" applyBorder="1" applyAlignment="1">
      <alignment horizontal="center"/>
    </xf>
    <xf numFmtId="0" fontId="6" fillId="0" borderId="18" xfId="31" applyFont="1" applyFill="1" applyBorder="1" applyAlignment="1">
      <alignment horizontal="right" wrapText="1"/>
    </xf>
    <xf numFmtId="0" fontId="6" fillId="0" borderId="18" xfId="31" applyFont="1" applyFill="1" applyBorder="1" applyAlignment="1">
      <alignment wrapText="1"/>
    </xf>
    <xf numFmtId="4" fontId="6" fillId="0" borderId="18" xfId="31" applyNumberFormat="1" applyFont="1" applyFill="1" applyBorder="1" applyAlignment="1">
      <alignment horizontal="right" wrapText="1"/>
    </xf>
    <xf numFmtId="0" fontId="6" fillId="2" borderId="17" xfId="32" applyFont="1" applyFill="1" applyBorder="1" applyAlignment="1">
      <alignment horizontal="center"/>
    </xf>
    <xf numFmtId="0" fontId="6" fillId="0" borderId="18" xfId="32" applyFont="1" applyFill="1" applyBorder="1" applyAlignment="1">
      <alignment wrapText="1"/>
    </xf>
    <xf numFmtId="3" fontId="6" fillId="0" borderId="18" xfId="32" applyNumberFormat="1" applyFont="1" applyFill="1" applyBorder="1" applyAlignment="1">
      <alignment horizontal="right" wrapText="1"/>
    </xf>
    <xf numFmtId="0" fontId="26" fillId="0" borderId="0" xfId="0" applyFont="1" applyAlignment="1">
      <alignment vertical="top" wrapText="1"/>
    </xf>
    <xf numFmtId="0" fontId="6" fillId="2" borderId="17" xfId="21" applyFont="1" applyFill="1" applyBorder="1" applyAlignment="1">
      <alignment horizontal="center"/>
    </xf>
    <xf numFmtId="0" fontId="6" fillId="0" borderId="18" xfId="21" applyFont="1" applyFill="1" applyBorder="1" applyAlignment="1">
      <alignment horizontal="right" wrapText="1"/>
    </xf>
    <xf numFmtId="0" fontId="6" fillId="0" borderId="18" xfId="21" applyFont="1" applyFill="1" applyBorder="1" applyAlignment="1">
      <alignment wrapText="1"/>
    </xf>
    <xf numFmtId="3" fontId="6" fillId="0" borderId="18" xfId="21" applyNumberFormat="1" applyFont="1" applyFill="1" applyBorder="1" applyAlignment="1">
      <alignment horizontal="right" wrapText="1"/>
    </xf>
  </cellXfs>
  <cellStyles count="33">
    <cellStyle name="Comma" xfId="1" builtinId="3"/>
    <cellStyle name="Comma 2" xfId="10"/>
    <cellStyle name="Comma 3" xfId="12"/>
    <cellStyle name="Comma 4" xfId="14"/>
    <cellStyle name="Comma 5" xfId="16"/>
    <cellStyle name="Comma 6" xfId="18"/>
    <cellStyle name="Comma 7" xfId="9"/>
    <cellStyle name="Normal" xfId="0" builtinId="0"/>
    <cellStyle name="Normal 10" xfId="30"/>
    <cellStyle name="Normal 2" xfId="2"/>
    <cellStyle name="Normal 3" xfId="6"/>
    <cellStyle name="Normal 3 2" xfId="11"/>
    <cellStyle name="Normal 3 3" xfId="22"/>
    <cellStyle name="Normal 3 4" xfId="29"/>
    <cellStyle name="Normal 4" xfId="13"/>
    <cellStyle name="Normal 5" xfId="15"/>
    <cellStyle name="Normal 6" xfId="17"/>
    <cellStyle name="Normal 7" xfId="8"/>
    <cellStyle name="Normal 8" xfId="19"/>
    <cellStyle name="Normal 8 2" xfId="23"/>
    <cellStyle name="Normal 8 3" xfId="28"/>
    <cellStyle name="Normal 9" xfId="26"/>
    <cellStyle name="Normal 9 2" xfId="27"/>
    <cellStyle name="Normal_Pop2015" xfId="3"/>
    <cellStyle name="Normal_Sheet1" xfId="7"/>
    <cellStyle name="Normal_Sheet2" xfId="20"/>
    <cellStyle name="Normal_Sheet3" xfId="31"/>
    <cellStyle name="Normal_Sheet4" xfId="32"/>
    <cellStyle name="Normal_Sheet5" xfId="21"/>
    <cellStyle name="Normal_Sheet8" xfId="4"/>
    <cellStyle name="Normal_State percent" xfId="5"/>
    <cellStyle name="Normal_Table 11" xfId="24"/>
    <cellStyle name="Normal_Table 12" xfId="2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129540</xdr:colOff>
      <xdr:row>0</xdr:row>
      <xdr:rowOff>167640</xdr:rowOff>
    </xdr:from>
    <xdr:to>
      <xdr:col>15</xdr:col>
      <xdr:colOff>38100</xdr:colOff>
      <xdr:row>79</xdr:row>
      <xdr:rowOff>7620</xdr:rowOff>
    </xdr:to>
    <xdr:sp macro="" textlink="">
      <xdr:nvSpPr>
        <xdr:cNvPr id="2" name="TextBox 1"/>
        <xdr:cNvSpPr txBox="1"/>
      </xdr:nvSpPr>
      <xdr:spPr>
        <a:xfrm>
          <a:off x="129540" y="167640"/>
          <a:ext cx="9052560" cy="14287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solidFill>
                <a:schemeClr val="dk1"/>
              </a:solidFill>
              <a:latin typeface="+mn-lt"/>
              <a:ea typeface="+mn-ea"/>
              <a:cs typeface="+mn-cs"/>
            </a:rPr>
            <a:t>Disclaimer</a:t>
          </a:r>
        </a:p>
        <a:p>
          <a:r>
            <a:rPr lang="en-US" sz="1100" b="1">
              <a:solidFill>
                <a:schemeClr val="dk1"/>
              </a:solidFill>
              <a:latin typeface="+mn-lt"/>
              <a:ea typeface="+mn-ea"/>
              <a:cs typeface="+mn-cs"/>
            </a:rPr>
            <a:t> </a:t>
          </a:r>
          <a:endParaRPr lang="en-US" sz="1400">
            <a:solidFill>
              <a:schemeClr val="dk1"/>
            </a:solidFill>
            <a:latin typeface="+mn-lt"/>
            <a:ea typeface="+mn-ea"/>
            <a:cs typeface="+mn-cs"/>
          </a:endParaRPr>
        </a:p>
        <a:p>
          <a:r>
            <a:rPr lang="en-US" sz="1100">
              <a:solidFill>
                <a:schemeClr val="dk1"/>
              </a:solidFill>
              <a:latin typeface="+mn-lt"/>
              <a:ea typeface="+mn-ea"/>
              <a:cs typeface="+mn-cs"/>
            </a:rPr>
            <a:t>The data provided from the New Mexico Water Use by Categories 2015 report is furnished by the Office of the State Engineer (OSE) and may be subject to potential errors. The data is accepted for use by the recipient, individual, or entity with the expressed understanding that the OSE and author(s) of the data make no warranties, expressed or implied, concerning the accuracy, completeness, reliability, usability or suitability for any particular purpose of the data.</a:t>
          </a:r>
        </a:p>
        <a:p>
          <a:r>
            <a:rPr lang="en-US" sz="1100">
              <a:solidFill>
                <a:schemeClr val="dk1"/>
              </a:solidFill>
              <a:latin typeface="+mn-lt"/>
              <a:ea typeface="+mn-ea"/>
              <a:cs typeface="+mn-cs"/>
            </a:rPr>
            <a:t> </a:t>
          </a:r>
          <a:endParaRPr lang="en-US" sz="1000">
            <a:solidFill>
              <a:schemeClr val="dk1"/>
            </a:solidFill>
            <a:latin typeface="+mn-lt"/>
            <a:ea typeface="+mn-ea"/>
            <a:cs typeface="+mn-cs"/>
          </a:endParaRPr>
        </a:p>
        <a:p>
          <a:r>
            <a:rPr lang="en-US" sz="1100">
              <a:solidFill>
                <a:schemeClr val="dk1"/>
              </a:solidFill>
              <a:latin typeface="+mn-lt"/>
              <a:ea typeface="+mn-ea"/>
              <a:cs typeface="+mn-cs"/>
            </a:rPr>
            <a:t> </a:t>
          </a:r>
          <a:endParaRPr lang="en-US" sz="900">
            <a:solidFill>
              <a:schemeClr val="dk1"/>
            </a:solidFill>
            <a:latin typeface="+mn-lt"/>
            <a:ea typeface="+mn-ea"/>
            <a:cs typeface="+mn-cs"/>
          </a:endParaRPr>
        </a:p>
        <a:p>
          <a:r>
            <a:rPr lang="en-US" sz="1100" b="1">
              <a:solidFill>
                <a:schemeClr val="dk1"/>
              </a:solidFill>
              <a:latin typeface="+mn-lt"/>
              <a:ea typeface="+mn-ea"/>
              <a:cs typeface="+mn-cs"/>
            </a:rPr>
            <a:t>Metadata for </a:t>
          </a:r>
          <a:r>
            <a:rPr lang="en-US" sz="1100" b="1" i="1">
              <a:solidFill>
                <a:schemeClr val="dk1"/>
              </a:solidFill>
              <a:latin typeface="+mn-lt"/>
              <a:ea typeface="+mn-ea"/>
              <a:cs typeface="+mn-cs"/>
            </a:rPr>
            <a:t>2015 WUR_Water Data Act </a:t>
          </a:r>
          <a:r>
            <a:rPr lang="en-US" sz="1100" b="1">
              <a:solidFill>
                <a:schemeClr val="dk1"/>
              </a:solidFill>
              <a:latin typeface="+mn-lt"/>
              <a:ea typeface="+mn-ea"/>
              <a:cs typeface="+mn-cs"/>
            </a:rPr>
            <a:t>Access database</a:t>
          </a:r>
          <a:endParaRPr lang="en-US" sz="1100">
            <a:solidFill>
              <a:schemeClr val="dk1"/>
            </a:solidFill>
            <a:latin typeface="+mn-lt"/>
            <a:ea typeface="+mn-ea"/>
            <a:cs typeface="+mn-cs"/>
          </a:endParaRPr>
        </a:p>
        <a:p>
          <a:r>
            <a:rPr lang="en-US" sz="1100" b="1">
              <a:solidFill>
                <a:schemeClr val="dk1"/>
              </a:solidFill>
              <a:latin typeface="+mn-lt"/>
              <a:ea typeface="+mn-ea"/>
              <a:cs typeface="+mn-cs"/>
            </a:rPr>
            <a:t> </a:t>
          </a:r>
          <a:endParaRPr lang="en-US" sz="1400">
            <a:solidFill>
              <a:schemeClr val="dk1"/>
            </a:solidFill>
            <a:latin typeface="+mn-lt"/>
            <a:ea typeface="+mn-ea"/>
            <a:cs typeface="+mn-cs"/>
          </a:endParaRPr>
        </a:p>
        <a:p>
          <a:pPr lvl="0"/>
          <a:r>
            <a:rPr lang="en-US" sz="1100" b="1">
              <a:solidFill>
                <a:schemeClr val="dk1"/>
              </a:solidFill>
              <a:latin typeface="+mn-lt"/>
              <a:ea typeface="+mn-ea"/>
              <a:cs typeface="+mn-cs"/>
            </a:rPr>
            <a:t>Table 1 . </a:t>
          </a:r>
          <a:r>
            <a:rPr lang="en-US" sz="1100">
              <a:solidFill>
                <a:schemeClr val="dk1"/>
              </a:solidFill>
              <a:latin typeface="+mn-lt"/>
              <a:ea typeface="+mn-ea"/>
              <a:cs typeface="+mn-cs"/>
            </a:rPr>
            <a:t>Populations in New Mexico river basins.</a:t>
          </a:r>
        </a:p>
        <a:p>
          <a:pPr lvl="0"/>
          <a:r>
            <a:rPr lang="en-US" sz="1100" b="1">
              <a:solidFill>
                <a:schemeClr val="dk1"/>
              </a:solidFill>
              <a:latin typeface="+mn-lt"/>
              <a:ea typeface="+mn-ea"/>
              <a:cs typeface="+mn-cs"/>
            </a:rPr>
            <a:t>Table 2. </a:t>
          </a:r>
          <a:r>
            <a:rPr lang="en-US" sz="1100">
              <a:solidFill>
                <a:schemeClr val="dk1"/>
              </a:solidFill>
              <a:latin typeface="+mn-lt"/>
              <a:ea typeface="+mn-ea"/>
              <a:cs typeface="+mn-cs"/>
            </a:rPr>
            <a:t>Summary of withdrawals (acre-feet) in New Mexico, 2015.</a:t>
          </a:r>
        </a:p>
        <a:p>
          <a:pPr lvl="1"/>
          <a:r>
            <a:rPr lang="en-US" sz="1100">
              <a:solidFill>
                <a:schemeClr val="dk1"/>
              </a:solidFill>
              <a:latin typeface="+mn-lt"/>
              <a:ea typeface="+mn-ea"/>
              <a:cs typeface="+mn-cs"/>
            </a:rPr>
            <a:t>WSW= withdrawal surface water; WGW=withdrawal ground water; TW=total withdrawal.</a:t>
          </a:r>
        </a:p>
        <a:p>
          <a:pPr lvl="0"/>
          <a:r>
            <a:rPr lang="en-US" sz="1100" b="1">
              <a:solidFill>
                <a:schemeClr val="dk1"/>
              </a:solidFill>
              <a:latin typeface="+mn-lt"/>
              <a:ea typeface="+mn-ea"/>
              <a:cs typeface="+mn-cs"/>
            </a:rPr>
            <a:t>Table 3. </a:t>
          </a:r>
          <a:r>
            <a:rPr lang="en-US" sz="1100">
              <a:solidFill>
                <a:schemeClr val="dk1"/>
              </a:solidFill>
              <a:latin typeface="+mn-lt"/>
              <a:ea typeface="+mn-ea"/>
              <a:cs typeface="+mn-cs"/>
            </a:rPr>
            <a:t>Water use by category expressed as a percent of state totals in New Mexico, 2015. Surface water and ground water component of each category is identified.</a:t>
          </a:r>
        </a:p>
        <a:p>
          <a:pPr lvl="1"/>
          <a:r>
            <a:rPr lang="en-US" sz="1100">
              <a:solidFill>
                <a:schemeClr val="dk1"/>
              </a:solidFill>
              <a:latin typeface="+mn-lt"/>
              <a:ea typeface="+mn-ea"/>
              <a:cs typeface="+mn-cs"/>
            </a:rPr>
            <a:t>WSW= withdrawal surface water; WGW=withdrawal ground water.</a:t>
          </a:r>
        </a:p>
        <a:p>
          <a:pPr lvl="0"/>
          <a:r>
            <a:rPr lang="en-US" sz="1100" b="1">
              <a:solidFill>
                <a:schemeClr val="dk1"/>
              </a:solidFill>
              <a:latin typeface="+mn-lt"/>
              <a:ea typeface="+mn-ea"/>
              <a:cs typeface="+mn-cs"/>
            </a:rPr>
            <a:t>Table 4. </a:t>
          </a:r>
          <a:r>
            <a:rPr lang="en-US" sz="1100">
              <a:solidFill>
                <a:schemeClr val="dk1"/>
              </a:solidFill>
              <a:latin typeface="+mn-lt"/>
              <a:ea typeface="+mn-ea"/>
              <a:cs typeface="+mn-cs"/>
            </a:rPr>
            <a:t>Percent of withdrawals measured in each water use category in New Mexico, 2015.</a:t>
          </a:r>
        </a:p>
        <a:p>
          <a:pPr lvl="1"/>
          <a:r>
            <a:rPr lang="en-US" sz="1100">
              <a:solidFill>
                <a:schemeClr val="dk1"/>
              </a:solidFill>
              <a:latin typeface="+mn-lt"/>
              <a:ea typeface="+mn-ea"/>
              <a:cs typeface="+mn-cs"/>
            </a:rPr>
            <a:t>MSW= percent of surface water withdrawals measured; MGW=percent of groundwater withdrawals measured; MTW=percent of total withdrawals that were measured.</a:t>
          </a:r>
        </a:p>
        <a:p>
          <a:pPr lvl="0"/>
          <a:r>
            <a:rPr lang="en-US" sz="1100" b="1">
              <a:solidFill>
                <a:schemeClr val="dk1"/>
              </a:solidFill>
              <a:latin typeface="+mn-lt"/>
              <a:ea typeface="+mn-ea"/>
              <a:cs typeface="+mn-cs"/>
            </a:rPr>
            <a:t>Table 5. </a:t>
          </a:r>
          <a:r>
            <a:rPr lang="en-US" sz="1100">
              <a:solidFill>
                <a:schemeClr val="dk1"/>
              </a:solidFill>
              <a:latin typeface="+mn-lt"/>
              <a:ea typeface="+mn-ea"/>
              <a:cs typeface="+mn-cs"/>
            </a:rPr>
            <a:t>Summary of water use in acre-feet, in New Mexico counties, 2015.</a:t>
          </a:r>
        </a:p>
        <a:p>
          <a:pPr lvl="1"/>
          <a:r>
            <a:rPr lang="en-US" sz="1100">
              <a:solidFill>
                <a:schemeClr val="dk1"/>
              </a:solidFill>
              <a:latin typeface="+mn-lt"/>
              <a:ea typeface="+mn-ea"/>
              <a:cs typeface="+mn-cs"/>
            </a:rPr>
            <a:t>CN=county number; WSW=withdrawal, surface water; WGW=withdrawal ground water; TW=total withdrawal.</a:t>
          </a:r>
        </a:p>
        <a:p>
          <a:pPr lvl="0"/>
          <a:r>
            <a:rPr lang="en-US" sz="1100" b="1">
              <a:solidFill>
                <a:schemeClr val="dk1"/>
              </a:solidFill>
              <a:latin typeface="+mn-lt"/>
              <a:ea typeface="+mn-ea"/>
              <a:cs typeface="+mn-cs"/>
            </a:rPr>
            <a:t>Table 6. </a:t>
          </a:r>
          <a:r>
            <a:rPr lang="en-US" sz="1100">
              <a:solidFill>
                <a:schemeClr val="dk1"/>
              </a:solidFill>
              <a:latin typeface="+mn-lt"/>
              <a:ea typeface="+mn-ea"/>
              <a:cs typeface="+mn-cs"/>
            </a:rPr>
            <a:t>Summary of withdrawals in acre-feet, in New Mexico river basins, 2015.</a:t>
          </a:r>
        </a:p>
        <a:p>
          <a:pPr lvl="1"/>
          <a:r>
            <a:rPr lang="en-US" sz="1100">
              <a:solidFill>
                <a:schemeClr val="dk1"/>
              </a:solidFill>
              <a:latin typeface="+mn-lt"/>
              <a:ea typeface="+mn-ea"/>
              <a:cs typeface="+mn-cs"/>
            </a:rPr>
            <a:t>CN=county number; WSW=withdrawal, surface water; WGW=withdrawal ground water; TW=total withdrawal.</a:t>
          </a:r>
        </a:p>
        <a:p>
          <a:pPr lvl="0"/>
          <a:r>
            <a:rPr lang="en-US" sz="1100" b="1">
              <a:solidFill>
                <a:schemeClr val="dk1"/>
              </a:solidFill>
              <a:latin typeface="+mn-lt"/>
              <a:ea typeface="+mn-ea"/>
              <a:cs typeface="+mn-cs"/>
            </a:rPr>
            <a:t>Table 7</a:t>
          </a:r>
          <a:r>
            <a:rPr lang="en-US" sz="1100" b="0" baseline="0">
              <a:solidFill>
                <a:schemeClr val="dk1"/>
              </a:solidFill>
              <a:latin typeface="+mn-lt"/>
              <a:ea typeface="+mn-ea"/>
              <a:cs typeface="+mn-cs"/>
            </a:rPr>
            <a:t> </a:t>
          </a:r>
          <a:r>
            <a:rPr lang="en-US" sz="1100">
              <a:solidFill>
                <a:schemeClr val="dk1"/>
              </a:solidFill>
              <a:latin typeface="+mn-lt"/>
              <a:ea typeface="+mn-ea"/>
              <a:cs typeface="+mn-cs"/>
            </a:rPr>
            <a:t>Public Water Supply and Self-Supplied Domestic. Withdrawals in acre-feet, in New Mexico river basins, 2015.</a:t>
          </a:r>
        </a:p>
        <a:p>
          <a:pPr lvl="1"/>
          <a:r>
            <a:rPr lang="en-US" sz="1100">
              <a:solidFill>
                <a:schemeClr val="dk1"/>
              </a:solidFill>
              <a:latin typeface="+mn-lt"/>
              <a:ea typeface="+mn-ea"/>
              <a:cs typeface="+mn-cs"/>
            </a:rPr>
            <a:t>CN=county code; RVB=river basin; WSW=withdrawal, surface water; WGW=withdrawal, ground water; TW= Total with withdrawal; GPCD=gallons per capita per day; WEC=water exchange code; WWC=water withdrawal code; MSW=measured surface water (y/n); MGW=measured ground water (y/n); POP = population.  ode; MSW=measured surface water (y/n); MGW=measured ground water (y/n); WSW=withdrawal, surface water; WGW=withdrawal, ground water.</a:t>
          </a:r>
        </a:p>
        <a:p>
          <a:pPr lvl="0"/>
          <a:r>
            <a:rPr lang="en-US" sz="1100" b="1">
              <a:solidFill>
                <a:schemeClr val="dk1"/>
              </a:solidFill>
              <a:latin typeface="+mn-lt"/>
              <a:ea typeface="+mn-ea"/>
              <a:cs typeface="+mn-cs"/>
            </a:rPr>
            <a:t>Table 8. </a:t>
          </a:r>
          <a:r>
            <a:rPr lang="en-US" sz="1100">
              <a:solidFill>
                <a:schemeClr val="dk1"/>
              </a:solidFill>
              <a:latin typeface="+mn-lt"/>
              <a:ea typeface="+mn-ea"/>
              <a:cs typeface="+mn-cs"/>
            </a:rPr>
            <a:t>Irrigated Agriculture. Summary of acreage irrigated, withdrawals and conveyance losses (acre-feet) in New Mexico river basins, 2015.</a:t>
          </a:r>
        </a:p>
        <a:p>
          <a:pPr lvl="1"/>
          <a:r>
            <a:rPr lang="en-US" sz="1100">
              <a:solidFill>
                <a:schemeClr val="dk1"/>
              </a:solidFill>
              <a:latin typeface="+mn-lt"/>
              <a:ea typeface="+mn-ea"/>
              <a:cs typeface="+mn-cs"/>
            </a:rPr>
            <a:t>RVB=river basin; T=type of irrigation system, i.e., drip (D), flood (F), or sprinkler (S); ASWO=acreage irrigated with surface water only; AGWO=acreage irrigated with ground water only; ASWC=surface water component of acreage irrigated with combined water, i.e., both surface and ground water; AGWC=ground water component of acreage irrigated with combined water; TAI=total acreage irrigated; TFSW=total farm withdrawal, surface water; CLSW=surface water conveyance</a:t>
          </a:r>
          <a:r>
            <a:rPr lang="en-US" sz="1100" baseline="0">
              <a:solidFill>
                <a:schemeClr val="dk1"/>
              </a:solidFill>
              <a:latin typeface="+mn-lt"/>
              <a:ea typeface="+mn-ea"/>
              <a:cs typeface="+mn-cs"/>
            </a:rPr>
            <a:t> </a:t>
          </a:r>
          <a:r>
            <a:rPr lang="en-US" sz="1100">
              <a:solidFill>
                <a:schemeClr val="dk1"/>
              </a:solidFill>
              <a:latin typeface="+mn-lt"/>
              <a:ea typeface="+mn-ea"/>
              <a:cs typeface="+mn-cs"/>
            </a:rPr>
            <a:t>losses from stream or reservoir to farm headgate; TPWSW=total project withdrawals, surface water; TPWGW=total project withdrawals, ground water.</a:t>
          </a:r>
        </a:p>
        <a:p>
          <a:pPr lvl="0"/>
          <a:r>
            <a:rPr lang="en-US" sz="1100" b="1">
              <a:solidFill>
                <a:schemeClr val="dk1"/>
              </a:solidFill>
              <a:latin typeface="+mn-lt"/>
              <a:ea typeface="+mn-ea"/>
              <a:cs typeface="+mn-cs"/>
            </a:rPr>
            <a:t>Table 9. </a:t>
          </a:r>
          <a:r>
            <a:rPr lang="en-US" sz="1100">
              <a:solidFill>
                <a:schemeClr val="dk1"/>
              </a:solidFill>
              <a:latin typeface="+mn-lt"/>
              <a:ea typeface="+mn-ea"/>
              <a:cs typeface="+mn-cs"/>
            </a:rPr>
            <a:t>Acreage irrigated by drip, flood, and sprinkler application methods and sources of irrigation water in New Mexico river basins, 2015. Data reported in acres.</a:t>
          </a:r>
        </a:p>
        <a:p>
          <a:pPr lvl="1"/>
          <a:r>
            <a:rPr lang="en-US" sz="1100">
              <a:solidFill>
                <a:schemeClr val="dk1"/>
              </a:solidFill>
              <a:latin typeface="+mn-lt"/>
              <a:ea typeface="+mn-ea"/>
              <a:cs typeface="+mn-cs"/>
            </a:rPr>
            <a:t>SWDA= drip irrigated acreage supplied by surface water; GWDA=drip irrigated acreage supplied by ground water; TDA=total drip irrigated acreage; SWFA=flood irrigated acreage supplied by surface water; GWFA=flood irrigated acreage supplied by ground water; TFA=total flood irrigated acreage; SWSA=sprinkler irrigated acreage supplied by surface water; GWSA=sprinkler irrigated acreage supplied by ground water; TSA=total sprinkler irrigated acreage; TAI=total acres irrigated.</a:t>
          </a:r>
        </a:p>
        <a:p>
          <a:pPr lvl="0"/>
          <a:r>
            <a:rPr lang="en-US" sz="1100" b="1">
              <a:solidFill>
                <a:schemeClr val="dk1"/>
              </a:solidFill>
              <a:latin typeface="+mn-lt"/>
              <a:ea typeface="+mn-ea"/>
              <a:cs typeface="+mn-cs"/>
            </a:rPr>
            <a:t>Table 10. </a:t>
          </a:r>
          <a:r>
            <a:rPr lang="en-US" sz="1100">
              <a:solidFill>
                <a:schemeClr val="dk1"/>
              </a:solidFill>
              <a:latin typeface="+mn-lt"/>
              <a:ea typeface="+mn-ea"/>
              <a:cs typeface="+mn-cs"/>
            </a:rPr>
            <a:t>Irrigated acreage and sources of irrigation in New Mexico Counties, 2015</a:t>
          </a:r>
          <a:r>
            <a:rPr lang="en-US" sz="1100" b="1">
              <a:solidFill>
                <a:schemeClr val="dk1"/>
              </a:solidFill>
              <a:latin typeface="+mn-lt"/>
              <a:ea typeface="+mn-ea"/>
              <a:cs typeface="+mn-cs"/>
            </a:rPr>
            <a:t>.</a:t>
          </a:r>
          <a:endParaRPr lang="en-US" sz="1100">
            <a:solidFill>
              <a:schemeClr val="dk1"/>
            </a:solidFill>
            <a:latin typeface="+mn-lt"/>
            <a:ea typeface="+mn-ea"/>
            <a:cs typeface="+mn-cs"/>
          </a:endParaRPr>
        </a:p>
        <a:p>
          <a:pPr lvl="1"/>
          <a:r>
            <a:rPr lang="en-US" sz="1100">
              <a:solidFill>
                <a:schemeClr val="dk1"/>
              </a:solidFill>
              <a:latin typeface="+mn-lt"/>
              <a:ea typeface="+mn-ea"/>
              <a:cs typeface="+mn-cs"/>
            </a:rPr>
            <a:t>ASWO=acreage irrigated with surface water only; AGWO=acreage irrigated with ground water only; ASWC=surface water component of acreage irrigated with combined water, i.e., both surface and ground water; AGWC=ground water component of acreage irrigated with combined water; TAI=total acreage irrigated.</a:t>
          </a:r>
        </a:p>
        <a:p>
          <a:pPr lvl="0"/>
          <a:r>
            <a:rPr lang="en-US" sz="1100" b="1">
              <a:solidFill>
                <a:schemeClr val="dk1"/>
              </a:solidFill>
              <a:latin typeface="+mn-lt"/>
              <a:ea typeface="+mn-ea"/>
              <a:cs typeface="+mn-cs"/>
            </a:rPr>
            <a:t>Table 11. </a:t>
          </a:r>
          <a:r>
            <a:rPr lang="en-US" sz="1100">
              <a:solidFill>
                <a:schemeClr val="dk1"/>
              </a:solidFill>
              <a:latin typeface="+mn-lt"/>
              <a:ea typeface="+mn-ea"/>
              <a:cs typeface="+mn-cs"/>
            </a:rPr>
            <a:t>Acreage irrigated by drip, flood, and sprinkler application methods and sources of irrigation water in New Mexico counties, 2015. Data reported in acres.</a:t>
          </a:r>
        </a:p>
        <a:p>
          <a:pPr lvl="1"/>
          <a:r>
            <a:rPr lang="en-US" sz="1100">
              <a:solidFill>
                <a:schemeClr val="dk1"/>
              </a:solidFill>
              <a:latin typeface="+mn-lt"/>
              <a:ea typeface="+mn-ea"/>
              <a:cs typeface="+mn-cs"/>
            </a:rPr>
            <a:t>SWDA=drip irrigated acreage supplied by surface water; GWDA=drip irrigated acreage supplied by ground water; TDA=total drip irrigated acreage; SWFA=flood irrigated acreage supplied by surface water; GWFA=flood irrigated acreage supplied by ground water; TFA=total flood irrigated acreage; SWSA=sprinkler irrigated acreage supplied by surface water; GWSA=sprinkler irrigated acreage supplied by ground water; TSA=total sprinkler irrigated acreage; TAI=total acres irrigated</a:t>
          </a:r>
          <a:r>
            <a:rPr lang="en-US" sz="1100" b="1">
              <a:solidFill>
                <a:schemeClr val="dk1"/>
              </a:solidFill>
              <a:latin typeface="+mn-lt"/>
              <a:ea typeface="+mn-ea"/>
              <a:cs typeface="+mn-cs"/>
            </a:rPr>
            <a:t>.</a:t>
          </a:r>
          <a:endParaRPr lang="en-US" sz="1100">
            <a:solidFill>
              <a:schemeClr val="dk1"/>
            </a:solidFill>
            <a:latin typeface="+mn-lt"/>
            <a:ea typeface="+mn-ea"/>
            <a:cs typeface="+mn-cs"/>
          </a:endParaRPr>
        </a:p>
        <a:p>
          <a:pPr lvl="0"/>
          <a:r>
            <a:rPr lang="en-US" sz="1100" b="1">
              <a:solidFill>
                <a:schemeClr val="dk1"/>
              </a:solidFill>
              <a:latin typeface="+mn-lt"/>
              <a:ea typeface="+mn-ea"/>
              <a:cs typeface="+mn-cs"/>
            </a:rPr>
            <a:t>Table 12. </a:t>
          </a:r>
          <a:r>
            <a:rPr lang="en-US" sz="1100">
              <a:solidFill>
                <a:schemeClr val="dk1"/>
              </a:solidFill>
              <a:latin typeface="+mn-lt"/>
              <a:ea typeface="+mn-ea"/>
              <a:cs typeface="+mn-cs"/>
            </a:rPr>
            <a:t>Irrigated Agriculture. Withdrawals in acre-feet, in New Mexico counties, 2015. Data compiled by Julie Valdez, Chuck Lawler, Matt Nelson, and Molly Magnuson, New Mexico Office of the State Engineer.</a:t>
          </a:r>
        </a:p>
        <a:p>
          <a:pPr lvl="1"/>
          <a:r>
            <a:rPr lang="en-US" sz="1100">
              <a:solidFill>
                <a:schemeClr val="dk1"/>
              </a:solidFill>
              <a:latin typeface="+mn-lt"/>
              <a:ea typeface="+mn-ea"/>
              <a:cs typeface="+mn-cs"/>
            </a:rPr>
            <a:t>CN=county number; RVB=river basin; T=type of irrigation system, i.e., drip (D), flood (F), or sprinkler (S); CIRSW=consumptive irrigation requirement for acreage irrigated with surface water; CIRGW=consumptive irrigation requirement for acreage irrigated with ground water; ASWO=acreage irrigated with surface water only; AGWO=acreage irrigated with ground water only; ASWC=surface water component of acreage irrigated with combined water, i.e., both surface and ground water; AGWC=ground water component of acreage irrigated with combined water; TAI=total acreage irrigated; EF=on-farm irrigation efficiency; EC=off-farm conveyance efficiency; Ep=project efficiency; TFSW=total farm withdrawal, surface water; CLSW=surface water conveyance losses from stream or reservoir to farm headgate; TPWSW=total project withdrawals, surface water; TPWGW=total project withdrawals, ground water; 1=Adjusted CIR in the area please see Chapter 3 for a description; 2=metered and diversion data reported,3=NIIP numbers are as reported by NMISC; N/A=not applicable, no acreage was reported; - - =due to report format efficiency not provided.</a:t>
          </a:r>
        </a:p>
        <a:p>
          <a:endParaRPr lang="en-US" sz="1100" b="1">
            <a:solidFill>
              <a:schemeClr val="dk1"/>
            </a:solidFill>
            <a:latin typeface="+mn-lt"/>
            <a:ea typeface="+mn-ea"/>
            <a:cs typeface="+mn-cs"/>
          </a:endParaRPr>
        </a:p>
        <a:p>
          <a:r>
            <a:rPr lang="en-US" sz="1100" b="1">
              <a:solidFill>
                <a:schemeClr val="dk1"/>
              </a:solidFill>
              <a:latin typeface="+mn-lt"/>
              <a:ea typeface="+mn-ea"/>
              <a:cs typeface="+mn-cs"/>
            </a:rPr>
            <a:t>The following tables are not published in the New Mexico Water Use by Categories 2015 report.</a:t>
          </a:r>
        </a:p>
        <a:p>
          <a:r>
            <a:rPr lang="en-US" sz="1100" b="1">
              <a:solidFill>
                <a:schemeClr val="dk1"/>
              </a:solidFill>
              <a:latin typeface="+mn-lt"/>
              <a:ea typeface="+mn-ea"/>
              <a:cs typeface="+mn-cs"/>
            </a:rPr>
            <a:t> </a:t>
          </a:r>
          <a:endParaRPr lang="en-US" sz="1000">
            <a:solidFill>
              <a:schemeClr val="dk1"/>
            </a:solidFill>
            <a:latin typeface="+mn-lt"/>
            <a:ea typeface="+mn-ea"/>
            <a:cs typeface="+mn-cs"/>
          </a:endParaRPr>
        </a:p>
        <a:p>
          <a:pPr lvl="0"/>
          <a:r>
            <a:rPr lang="en-US" sz="1100" b="1">
              <a:solidFill>
                <a:schemeClr val="dk1"/>
              </a:solidFill>
              <a:latin typeface="+mn-lt"/>
              <a:ea typeface="+mn-ea"/>
              <a:cs typeface="+mn-cs"/>
            </a:rPr>
            <a:t>Livestock. </a:t>
          </a:r>
          <a:r>
            <a:rPr lang="en-US" sz="1100">
              <a:solidFill>
                <a:schemeClr val="dk1"/>
              </a:solidFill>
              <a:latin typeface="+mn-lt"/>
              <a:ea typeface="+mn-ea"/>
              <a:cs typeface="+mn-cs"/>
            </a:rPr>
            <a:t>Withdrawals in acre-feet, in New Mexico counties, 2015. Compiled by Laura Petronis, Charles Lawler and Molly Magnuson, New Mexico Office of the State Engineer.</a:t>
          </a:r>
        </a:p>
        <a:p>
          <a:pPr lvl="1"/>
          <a:r>
            <a:rPr lang="en-US" sz="1100">
              <a:solidFill>
                <a:schemeClr val="dk1"/>
              </a:solidFill>
              <a:latin typeface="+mn-lt"/>
              <a:ea typeface="+mn-ea"/>
              <a:cs typeface="+mn-cs"/>
            </a:rPr>
            <a:t>CN=county code; RVB=river basin; POP=population; GPCD=gallons per capita per day; WSW=withdrawal, surface water; WGW=withdrawal, ground water.</a:t>
          </a:r>
        </a:p>
        <a:p>
          <a:pPr lvl="0"/>
          <a:r>
            <a:rPr lang="en-US" sz="1100" b="1">
              <a:solidFill>
                <a:schemeClr val="dk1"/>
              </a:solidFill>
              <a:latin typeface="+mn-lt"/>
              <a:ea typeface="+mn-ea"/>
              <a:cs typeface="+mn-cs"/>
            </a:rPr>
            <a:t>Power. </a:t>
          </a:r>
          <a:r>
            <a:rPr lang="en-US" sz="1100">
              <a:solidFill>
                <a:schemeClr val="dk1"/>
              </a:solidFill>
              <a:latin typeface="+mn-lt"/>
              <a:ea typeface="+mn-ea"/>
              <a:cs typeface="+mn-cs"/>
            </a:rPr>
            <a:t>Power (self-supplied). Withdrawals in acre-feet, in New Mexico counties, 2015. Data compiled by Julie Valdez and Molly Magnuson, New Mexico Office of the State Engineer.</a:t>
          </a:r>
        </a:p>
        <a:p>
          <a:pPr lvl="1"/>
          <a:r>
            <a:rPr lang="en-US" sz="1100">
              <a:solidFill>
                <a:schemeClr val="dk1"/>
              </a:solidFill>
              <a:latin typeface="+mn-lt"/>
              <a:ea typeface="+mn-ea"/>
              <a:cs typeface="+mn-cs"/>
            </a:rPr>
            <a:t>FC=file code; CN=county number; RVB=river basin; GWB=groundwater basin; TWN=township; RNG=range; SEC=section; MSW=surface water withdrawals are measured (y/n); WSW=withdrawal, surface water; WGW=withdrawal, ground water.</a:t>
          </a:r>
        </a:p>
        <a:p>
          <a:pPr lvl="0"/>
          <a:r>
            <a:rPr lang="en-US" sz="1100" b="1">
              <a:solidFill>
                <a:schemeClr val="dk1"/>
              </a:solidFill>
              <a:latin typeface="+mn-lt"/>
              <a:ea typeface="+mn-ea"/>
              <a:cs typeface="+mn-cs"/>
            </a:rPr>
            <a:t>Reservoir. </a:t>
          </a:r>
          <a:r>
            <a:rPr lang="en-US" sz="1100">
              <a:solidFill>
                <a:schemeClr val="dk1"/>
              </a:solidFill>
              <a:latin typeface="+mn-lt"/>
              <a:ea typeface="+mn-ea"/>
              <a:cs typeface="+mn-cs"/>
            </a:rPr>
            <a:t>Withdrawals in</a:t>
          </a:r>
          <a:r>
            <a:rPr lang="en-US" sz="1100" baseline="0">
              <a:solidFill>
                <a:schemeClr val="dk1"/>
              </a:solidFill>
              <a:latin typeface="+mn-lt"/>
              <a:ea typeface="+mn-ea"/>
              <a:cs typeface="+mn-cs"/>
            </a:rPr>
            <a:t> </a:t>
          </a:r>
          <a:r>
            <a:rPr lang="en-US" sz="1100">
              <a:solidFill>
                <a:schemeClr val="dk1"/>
              </a:solidFill>
              <a:latin typeface="+mn-lt"/>
              <a:ea typeface="+mn-ea"/>
              <a:cs typeface="+mn-cs"/>
            </a:rPr>
            <a:t>acre-feet for reservoirs with a storage capacity of 5,000 acre- feet or more, in New Mexico counties, 2015. Data compiled by Laura Petronis, New Mexico Office of the State Engineer.</a:t>
          </a:r>
        </a:p>
        <a:p>
          <a:pPr lvl="1"/>
          <a:r>
            <a:rPr lang="en-US" sz="1100">
              <a:solidFill>
                <a:schemeClr val="dk1"/>
              </a:solidFill>
              <a:latin typeface="+mn-lt"/>
              <a:ea typeface="+mn-ea"/>
              <a:cs typeface="+mn-cs"/>
            </a:rPr>
            <a:t>CN=county number; RVB= river basin; CAPACITY=total storage capacity (acre-feet); SAS=surface area at spillway elevation; SAA=surface area, average; EGR=gross evaporation rate in feet/year; R=rainfall in feet/year; ENR=net evaporation rate in feet/year; WSW=withdrawal, surface water..</a:t>
          </a:r>
        </a:p>
        <a:p>
          <a:pPr lvl="0"/>
          <a:r>
            <a:rPr lang="en-US" sz="1100" b="1">
              <a:solidFill>
                <a:schemeClr val="dk1"/>
              </a:solidFill>
              <a:latin typeface="+mn-lt"/>
              <a:ea typeface="+mn-ea"/>
              <a:cs typeface="+mn-cs"/>
            </a:rPr>
            <a:t>Domestic. </a:t>
          </a:r>
          <a:r>
            <a:rPr lang="en-US" sz="1100">
              <a:solidFill>
                <a:schemeClr val="dk1"/>
              </a:solidFill>
              <a:latin typeface="+mn-lt"/>
              <a:ea typeface="+mn-ea"/>
              <a:cs typeface="+mn-cs"/>
            </a:rPr>
            <a:t>Domestic (self-supplied). Withdrawals in acre-feet, in New Mexico counties, 2015. Compiled by Julie Valdez, New Mexico Office of the State Engineer.</a:t>
          </a:r>
        </a:p>
        <a:p>
          <a:r>
            <a:rPr lang="en-US" sz="1100">
              <a:solidFill>
                <a:schemeClr val="dk1"/>
              </a:solidFill>
              <a:latin typeface="+mn-lt"/>
              <a:ea typeface="+mn-ea"/>
              <a:cs typeface="+mn-cs"/>
            </a:rPr>
            <a:t>CN=county code; RVB=river basin; GWB=ground water basin; WSW=withdrawal, surface water; WGW=withdrawal, ground water</a:t>
          </a:r>
        </a:p>
        <a:p>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Water%20Use%20Report\2015%20WUR\Final%20Tables\CIR%20Adjustments%202015_working.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ad Me"/>
      <sheetName val="Data Sheet"/>
      <sheetName val="Green Sheet CIR ADJ"/>
      <sheetName val=" Crop production functions"/>
      <sheetName val="Table 8"/>
      <sheetName val="Table 9_"/>
      <sheetName val="Table 10"/>
      <sheetName val="Table 11_"/>
      <sheetName val="Table 12_"/>
      <sheetName val="Sheet1"/>
      <sheetName val="comparison"/>
      <sheetName val="MRGCD"/>
      <sheetName val="Chavez"/>
      <sheetName val="Cibola"/>
      <sheetName val="Sheet3"/>
      <sheetName val="Upper Colorado"/>
      <sheetName val="EBID adjusted"/>
    </sheetNames>
    <sheetDataSet>
      <sheetData sheetId="0" refreshError="1"/>
      <sheetData sheetId="1" refreshError="1"/>
      <sheetData sheetId="2">
        <row r="32">
          <cell r="N32">
            <v>4451</v>
          </cell>
          <cell r="R32">
            <v>1.1000000000000001</v>
          </cell>
        </row>
        <row r="33">
          <cell r="N33">
            <v>1647</v>
          </cell>
          <cell r="R33">
            <v>1.1000000000000001</v>
          </cell>
        </row>
        <row r="34">
          <cell r="N34">
            <v>6952</v>
          </cell>
          <cell r="R34">
            <v>0.76</v>
          </cell>
        </row>
        <row r="35">
          <cell r="N35">
            <v>2316</v>
          </cell>
        </row>
        <row r="36">
          <cell r="N36">
            <v>925</v>
          </cell>
        </row>
        <row r="37">
          <cell r="N37">
            <v>445</v>
          </cell>
        </row>
        <row r="44">
          <cell r="N44">
            <v>71060</v>
          </cell>
        </row>
        <row r="47">
          <cell r="N47">
            <v>5214</v>
          </cell>
        </row>
        <row r="48">
          <cell r="N48">
            <v>3528</v>
          </cell>
        </row>
        <row r="51">
          <cell r="N51">
            <v>89</v>
          </cell>
        </row>
        <row r="53">
          <cell r="N53">
            <v>346</v>
          </cell>
        </row>
        <row r="54">
          <cell r="N54">
            <v>20</v>
          </cell>
        </row>
        <row r="64">
          <cell r="N64">
            <v>11893</v>
          </cell>
        </row>
        <row r="65">
          <cell r="N65">
            <v>236</v>
          </cell>
        </row>
        <row r="72">
          <cell r="N72">
            <v>173</v>
          </cell>
        </row>
        <row r="73">
          <cell r="N73">
            <v>683</v>
          </cell>
        </row>
        <row r="77">
          <cell r="N77">
            <v>1943</v>
          </cell>
        </row>
        <row r="78">
          <cell r="N78">
            <v>272</v>
          </cell>
        </row>
        <row r="79">
          <cell r="N79">
            <v>396</v>
          </cell>
        </row>
        <row r="85">
          <cell r="N85">
            <v>2347</v>
          </cell>
        </row>
        <row r="88">
          <cell r="N88">
            <v>913</v>
          </cell>
        </row>
        <row r="89">
          <cell r="N89">
            <v>2626</v>
          </cell>
        </row>
        <row r="90">
          <cell r="N90">
            <v>2209</v>
          </cell>
        </row>
        <row r="93">
          <cell r="N93">
            <v>1587</v>
          </cell>
        </row>
        <row r="94">
          <cell r="N94">
            <v>1044</v>
          </cell>
        </row>
        <row r="95">
          <cell r="N95">
            <v>1220</v>
          </cell>
        </row>
        <row r="96">
          <cell r="N96">
            <v>2455</v>
          </cell>
        </row>
        <row r="100">
          <cell r="N100">
            <v>136</v>
          </cell>
        </row>
        <row r="101">
          <cell r="N101">
            <v>57268</v>
          </cell>
        </row>
        <row r="106">
          <cell r="N106">
            <v>190</v>
          </cell>
        </row>
        <row r="111">
          <cell r="N111">
            <v>16175</v>
          </cell>
        </row>
        <row r="113">
          <cell r="N113">
            <v>1487</v>
          </cell>
        </row>
        <row r="115">
          <cell r="N115">
            <v>7800</v>
          </cell>
        </row>
        <row r="116">
          <cell r="N116">
            <v>1203</v>
          </cell>
        </row>
        <row r="117">
          <cell r="N117">
            <v>713</v>
          </cell>
        </row>
        <row r="120">
          <cell r="N120">
            <v>21</v>
          </cell>
        </row>
        <row r="125">
          <cell r="N125">
            <v>7602</v>
          </cell>
          <cell r="R125">
            <v>1.07</v>
          </cell>
        </row>
        <row r="126">
          <cell r="N126">
            <v>1425</v>
          </cell>
        </row>
        <row r="129">
          <cell r="N129">
            <v>640</v>
          </cell>
        </row>
        <row r="130">
          <cell r="N130">
            <v>40</v>
          </cell>
        </row>
        <row r="131">
          <cell r="N131">
            <v>140</v>
          </cell>
        </row>
        <row r="132">
          <cell r="N132">
            <v>115</v>
          </cell>
        </row>
        <row r="133">
          <cell r="N133">
            <v>329</v>
          </cell>
        </row>
        <row r="135">
          <cell r="N135">
            <v>1029</v>
          </cell>
        </row>
        <row r="138">
          <cell r="N138">
            <v>4917</v>
          </cell>
        </row>
        <row r="140">
          <cell r="N140">
            <v>2863</v>
          </cell>
        </row>
        <row r="141">
          <cell r="N141">
            <v>7326</v>
          </cell>
        </row>
        <row r="142">
          <cell r="N142">
            <v>245</v>
          </cell>
        </row>
        <row r="143">
          <cell r="N143">
            <v>3757</v>
          </cell>
        </row>
        <row r="148">
          <cell r="N148">
            <v>972</v>
          </cell>
        </row>
        <row r="149">
          <cell r="N149">
            <v>16</v>
          </cell>
        </row>
        <row r="150">
          <cell r="N150">
            <v>1595</v>
          </cell>
        </row>
        <row r="151">
          <cell r="N151">
            <v>1029</v>
          </cell>
        </row>
        <row r="152">
          <cell r="N152">
            <v>341</v>
          </cell>
        </row>
        <row r="156">
          <cell r="N156">
            <v>11629</v>
          </cell>
        </row>
        <row r="158">
          <cell r="N158">
            <v>54072</v>
          </cell>
        </row>
        <row r="161">
          <cell r="N161">
            <v>1213</v>
          </cell>
        </row>
        <row r="162">
          <cell r="N162">
            <v>490</v>
          </cell>
        </row>
        <row r="181">
          <cell r="N181">
            <v>347</v>
          </cell>
        </row>
        <row r="182">
          <cell r="N182">
            <v>2366</v>
          </cell>
        </row>
        <row r="183">
          <cell r="N183">
            <v>2286</v>
          </cell>
        </row>
        <row r="184">
          <cell r="N184">
            <v>1389</v>
          </cell>
        </row>
        <row r="185">
          <cell r="N185">
            <v>184</v>
          </cell>
        </row>
        <row r="188">
          <cell r="N188">
            <v>28</v>
          </cell>
        </row>
        <row r="189">
          <cell r="N189">
            <v>4093</v>
          </cell>
        </row>
        <row r="190">
          <cell r="N190">
            <v>4636</v>
          </cell>
        </row>
        <row r="194">
          <cell r="N194">
            <v>588</v>
          </cell>
        </row>
        <row r="201">
          <cell r="N201">
            <v>217</v>
          </cell>
        </row>
        <row r="204">
          <cell r="N204">
            <v>896</v>
          </cell>
        </row>
        <row r="205">
          <cell r="N205">
            <v>90</v>
          </cell>
        </row>
        <row r="211">
          <cell r="N211">
            <v>110</v>
          </cell>
        </row>
        <row r="212">
          <cell r="N212">
            <v>963</v>
          </cell>
        </row>
        <row r="215">
          <cell r="N215">
            <v>3763</v>
          </cell>
        </row>
        <row r="216">
          <cell r="N216">
            <v>413</v>
          </cell>
        </row>
        <row r="217">
          <cell r="N217">
            <v>1130</v>
          </cell>
        </row>
        <row r="218">
          <cell r="N218">
            <v>85</v>
          </cell>
        </row>
        <row r="219">
          <cell r="N219">
            <v>4304</v>
          </cell>
        </row>
        <row r="220">
          <cell r="N220">
            <v>8</v>
          </cell>
        </row>
        <row r="221">
          <cell r="N221">
            <v>46</v>
          </cell>
        </row>
        <row r="222">
          <cell r="N222">
            <v>7357</v>
          </cell>
        </row>
        <row r="223">
          <cell r="N223">
            <v>29</v>
          </cell>
        </row>
        <row r="226">
          <cell r="N226">
            <v>40</v>
          </cell>
        </row>
        <row r="227">
          <cell r="N227">
            <v>6944</v>
          </cell>
        </row>
        <row r="228">
          <cell r="N228">
            <v>15487</v>
          </cell>
        </row>
        <row r="232">
          <cell r="N232">
            <v>93</v>
          </cell>
        </row>
        <row r="233">
          <cell r="N233">
            <v>31269</v>
          </cell>
        </row>
        <row r="234">
          <cell r="N234">
            <v>170</v>
          </cell>
        </row>
        <row r="235">
          <cell r="N235">
            <v>728</v>
          </cell>
        </row>
        <row r="236">
          <cell r="N236">
            <v>2223</v>
          </cell>
        </row>
        <row r="237">
          <cell r="N237">
            <v>8790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61">
          <cell r="F61">
            <v>2.35</v>
          </cell>
          <cell r="G61">
            <v>2.35</v>
          </cell>
          <cell r="I61">
            <v>0</v>
          </cell>
          <cell r="M61">
            <v>0.5</v>
          </cell>
          <cell r="N61">
            <v>0.69</v>
          </cell>
          <cell r="O61">
            <v>0.35</v>
          </cell>
        </row>
        <row r="63">
          <cell r="F63">
            <v>2.31</v>
          </cell>
          <cell r="G63">
            <v>2.31</v>
          </cell>
          <cell r="I63">
            <v>0</v>
          </cell>
          <cell r="M63">
            <v>0.5</v>
          </cell>
          <cell r="N63">
            <v>0.69</v>
          </cell>
          <cell r="O63">
            <v>0.35</v>
          </cell>
        </row>
        <row r="65">
          <cell r="F65">
            <v>2.25</v>
          </cell>
          <cell r="G65">
            <v>2.25</v>
          </cell>
          <cell r="I65">
            <v>0</v>
          </cell>
          <cell r="M65">
            <v>0.5</v>
          </cell>
          <cell r="N65">
            <v>0.69</v>
          </cell>
          <cell r="O65">
            <v>0.35</v>
          </cell>
        </row>
        <row r="67">
          <cell r="F67">
            <v>2.23</v>
          </cell>
          <cell r="G67">
            <v>2.23</v>
          </cell>
          <cell r="I67">
            <v>0</v>
          </cell>
          <cell r="M67">
            <v>0.5</v>
          </cell>
          <cell r="N67">
            <v>0.69</v>
          </cell>
          <cell r="O67">
            <v>0.35</v>
          </cell>
        </row>
      </sheetData>
      <sheetData sheetId="12" refreshError="1"/>
      <sheetData sheetId="13" refreshError="1"/>
      <sheetData sheetId="14" refreshError="1"/>
      <sheetData sheetId="15">
        <row r="5">
          <cell r="F5">
            <v>1.34</v>
          </cell>
          <cell r="G5">
            <v>0</v>
          </cell>
          <cell r="I5">
            <v>0</v>
          </cell>
          <cell r="J5">
            <v>0</v>
          </cell>
          <cell r="K5">
            <v>0</v>
          </cell>
          <cell r="M5">
            <v>0.5</v>
          </cell>
          <cell r="N5">
            <v>0.7</v>
          </cell>
          <cell r="O5">
            <v>0.35</v>
          </cell>
        </row>
        <row r="6">
          <cell r="F6">
            <v>2.09</v>
          </cell>
          <cell r="G6">
            <v>0</v>
          </cell>
          <cell r="I6">
            <v>0</v>
          </cell>
          <cell r="J6">
            <v>0</v>
          </cell>
          <cell r="K6">
            <v>0</v>
          </cell>
          <cell r="M6">
            <v>0.55000000000000004</v>
          </cell>
          <cell r="N6">
            <v>0.7</v>
          </cell>
          <cell r="O6">
            <v>0.38500000000000001</v>
          </cell>
        </row>
        <row r="7">
          <cell r="F7">
            <v>2.09</v>
          </cell>
          <cell r="G7">
            <v>0</v>
          </cell>
          <cell r="I7">
            <v>0</v>
          </cell>
          <cell r="J7">
            <v>0</v>
          </cell>
          <cell r="K7">
            <v>0</v>
          </cell>
          <cell r="M7">
            <v>0.65</v>
          </cell>
          <cell r="N7">
            <v>0.7</v>
          </cell>
          <cell r="O7">
            <v>0.45499999999999996</v>
          </cell>
        </row>
        <row r="8">
          <cell r="G8">
            <v>0</v>
          </cell>
          <cell r="H8">
            <v>457</v>
          </cell>
          <cell r="I8">
            <v>0</v>
          </cell>
          <cell r="J8">
            <v>0</v>
          </cell>
          <cell r="K8">
            <v>0</v>
          </cell>
          <cell r="M8">
            <v>2.25</v>
          </cell>
          <cell r="N8">
            <v>0.7</v>
          </cell>
          <cell r="O8">
            <v>1.575</v>
          </cell>
        </row>
        <row r="9">
          <cell r="F9">
            <v>2.61</v>
          </cell>
          <cell r="G9">
            <v>0</v>
          </cell>
          <cell r="I9">
            <v>0</v>
          </cell>
          <cell r="J9">
            <v>0</v>
          </cell>
          <cell r="K9">
            <v>0</v>
          </cell>
          <cell r="M9">
            <v>0.55000000000000004</v>
          </cell>
          <cell r="N9">
            <v>0.72</v>
          </cell>
          <cell r="O9">
            <v>0.39600000000000002</v>
          </cell>
        </row>
        <row r="10">
          <cell r="F10">
            <v>2.61</v>
          </cell>
          <cell r="G10">
            <v>0</v>
          </cell>
          <cell r="I10">
            <v>0</v>
          </cell>
          <cell r="J10">
            <v>0</v>
          </cell>
          <cell r="K10">
            <v>0</v>
          </cell>
          <cell r="M10">
            <v>0.65</v>
          </cell>
          <cell r="N10">
            <v>0.72</v>
          </cell>
          <cell r="O10">
            <v>0.46799999999999997</v>
          </cell>
        </row>
        <row r="11">
          <cell r="G11">
            <v>0</v>
          </cell>
          <cell r="I11">
            <v>0</v>
          </cell>
          <cell r="J11">
            <v>0</v>
          </cell>
          <cell r="K11">
            <v>0</v>
          </cell>
          <cell r="N11">
            <v>0.7</v>
          </cell>
          <cell r="O11">
            <v>1.1000000000000001</v>
          </cell>
        </row>
        <row r="12">
          <cell r="G12">
            <v>0</v>
          </cell>
          <cell r="I12">
            <v>0</v>
          </cell>
          <cell r="J12">
            <v>0</v>
          </cell>
          <cell r="K12">
            <v>0</v>
          </cell>
          <cell r="N12">
            <v>0.7</v>
          </cell>
          <cell r="O12">
            <v>1.3</v>
          </cell>
        </row>
        <row r="13">
          <cell r="G13">
            <v>0</v>
          </cell>
          <cell r="H13">
            <v>65380</v>
          </cell>
          <cell r="I13">
            <v>0</v>
          </cell>
          <cell r="J13">
            <v>0</v>
          </cell>
          <cell r="K13">
            <v>0</v>
          </cell>
          <cell r="M13">
            <v>0.93</v>
          </cell>
          <cell r="N13">
            <v>0.87</v>
          </cell>
          <cell r="O13">
            <v>0.81</v>
          </cell>
          <cell r="P13">
            <v>148250</v>
          </cell>
          <cell r="Q13">
            <v>23069</v>
          </cell>
          <cell r="R13">
            <v>171319</v>
          </cell>
        </row>
        <row r="14">
          <cell r="F14">
            <v>1.78</v>
          </cell>
          <cell r="G14">
            <v>0</v>
          </cell>
          <cell r="I14">
            <v>0</v>
          </cell>
          <cell r="J14">
            <v>0</v>
          </cell>
          <cell r="K14">
            <v>0</v>
          </cell>
          <cell r="M14">
            <v>0.55000000000000004</v>
          </cell>
          <cell r="N14">
            <v>0.75</v>
          </cell>
          <cell r="O14">
            <v>0.41250000000000003</v>
          </cell>
        </row>
        <row r="15">
          <cell r="F15">
            <v>1.78</v>
          </cell>
          <cell r="G15">
            <v>0</v>
          </cell>
          <cell r="I15">
            <v>0</v>
          </cell>
          <cell r="J15">
            <v>0</v>
          </cell>
          <cell r="K15">
            <v>0</v>
          </cell>
          <cell r="M15">
            <v>0.65</v>
          </cell>
          <cell r="N15">
            <v>0.75</v>
          </cell>
          <cell r="O15">
            <v>0.48750000000000004</v>
          </cell>
        </row>
        <row r="16">
          <cell r="G16">
            <v>0</v>
          </cell>
          <cell r="I16">
            <v>0</v>
          </cell>
          <cell r="J16">
            <v>0</v>
          </cell>
          <cell r="K16">
            <v>0</v>
          </cell>
          <cell r="M16">
            <v>0.55000000000000004</v>
          </cell>
          <cell r="N16">
            <v>0.7</v>
          </cell>
          <cell r="O16">
            <v>0.38500000000000001</v>
          </cell>
        </row>
        <row r="17">
          <cell r="G17">
            <v>0</v>
          </cell>
          <cell r="I17">
            <v>0</v>
          </cell>
          <cell r="J17">
            <v>0</v>
          </cell>
          <cell r="K17">
            <v>0</v>
          </cell>
          <cell r="M17">
            <v>0.65</v>
          </cell>
          <cell r="N17">
            <v>0.7</v>
          </cell>
          <cell r="O17">
            <v>0.45499999999999996</v>
          </cell>
        </row>
      </sheetData>
      <sheetData sheetId="16">
        <row r="22">
          <cell r="E22">
            <v>30164</v>
          </cell>
        </row>
        <row r="23">
          <cell r="E23">
            <v>2409</v>
          </cell>
          <cell r="F23">
            <v>459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
  <sheetViews>
    <sheetView workbookViewId="0">
      <selection activeCell="R21" sqref="R21"/>
    </sheetView>
  </sheetViews>
  <sheetFormatPr defaultRowHeight="14.4"/>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dimension ref="A1:G303"/>
  <sheetViews>
    <sheetView workbookViewId="0">
      <selection activeCell="R254" sqref="R254"/>
    </sheetView>
  </sheetViews>
  <sheetFormatPr defaultRowHeight="17.399999999999999" customHeight="1"/>
  <cols>
    <col min="1" max="1" width="28.21875" customWidth="1"/>
    <col min="3" max="3" width="13" customWidth="1"/>
    <col min="4" max="5" width="11.5546875" style="92" bestFit="1" customWidth="1"/>
    <col min="6" max="6" width="12.5546875" style="92" bestFit="1" customWidth="1"/>
    <col min="7" max="7" width="11.5546875" style="92" bestFit="1" customWidth="1"/>
  </cols>
  <sheetData>
    <row r="1" spans="1:7" s="93" customFormat="1" ht="17.399999999999999" customHeight="1">
      <c r="D1" s="92"/>
      <c r="E1" s="92"/>
      <c r="F1" s="92"/>
      <c r="G1" s="92"/>
    </row>
    <row r="2" spans="1:7" s="93" customFormat="1" ht="17.399999999999999" customHeight="1">
      <c r="A2" s="133" t="s">
        <v>927</v>
      </c>
      <c r="D2" s="92"/>
      <c r="E2" s="92"/>
      <c r="F2" s="92"/>
      <c r="G2" s="92"/>
    </row>
    <row r="3" spans="1:7" ht="17.399999999999999" customHeight="1">
      <c r="A3" s="54" t="s">
        <v>656</v>
      </c>
      <c r="B3" s="54" t="s">
        <v>494</v>
      </c>
      <c r="C3" s="54" t="s">
        <v>757</v>
      </c>
      <c r="D3" s="97" t="s">
        <v>498</v>
      </c>
      <c r="E3" s="97" t="s">
        <v>499</v>
      </c>
      <c r="F3" s="97" t="s">
        <v>616</v>
      </c>
    </row>
    <row r="4" spans="1:7" ht="17.399999999999999" customHeight="1">
      <c r="A4" s="55" t="s">
        <v>619</v>
      </c>
      <c r="B4" s="56">
        <v>1</v>
      </c>
      <c r="C4" s="55" t="s">
        <v>17</v>
      </c>
      <c r="D4" s="98">
        <v>6352.4</v>
      </c>
      <c r="E4" s="99">
        <v>0</v>
      </c>
      <c r="F4" s="100">
        <v>6352.4</v>
      </c>
    </row>
    <row r="5" spans="1:7" ht="17.399999999999999" customHeight="1">
      <c r="A5" s="55" t="s">
        <v>609</v>
      </c>
      <c r="B5" s="56">
        <v>1</v>
      </c>
      <c r="C5" s="55" t="s">
        <v>17</v>
      </c>
      <c r="D5" s="100">
        <v>1440.1</v>
      </c>
      <c r="E5" s="100">
        <v>0</v>
      </c>
      <c r="F5" s="100">
        <v>1440.1</v>
      </c>
    </row>
    <row r="6" spans="1:7" ht="17.399999999999999" customHeight="1">
      <c r="A6" s="55" t="s">
        <v>620</v>
      </c>
      <c r="B6" s="56">
        <v>1</v>
      </c>
      <c r="C6" s="55" t="s">
        <v>17</v>
      </c>
      <c r="D6" s="100">
        <v>1417.415</v>
      </c>
      <c r="E6" s="100">
        <v>0</v>
      </c>
      <c r="F6" s="100">
        <v>1417.415</v>
      </c>
    </row>
    <row r="7" spans="1:7" ht="17.399999999999999" customHeight="1">
      <c r="A7" s="55" t="s">
        <v>617</v>
      </c>
      <c r="B7" s="56">
        <v>1</v>
      </c>
      <c r="C7" s="55" t="s">
        <v>17</v>
      </c>
      <c r="D7" s="100">
        <v>2542.6999999999998</v>
      </c>
      <c r="E7" s="100">
        <v>36646.379999999997</v>
      </c>
      <c r="F7" s="100">
        <v>39189.079999999994</v>
      </c>
    </row>
    <row r="8" spans="1:7" ht="17.399999999999999" customHeight="1">
      <c r="A8" s="55" t="s">
        <v>618</v>
      </c>
      <c r="B8" s="56">
        <v>1</v>
      </c>
      <c r="C8" s="55" t="s">
        <v>17</v>
      </c>
      <c r="D8" s="100">
        <v>57.85</v>
      </c>
      <c r="E8" s="100">
        <v>4.8600000000000003</v>
      </c>
      <c r="F8" s="100">
        <v>62.71</v>
      </c>
    </row>
    <row r="9" spans="1:7" ht="17.399999999999999" customHeight="1">
      <c r="A9" s="55" t="s">
        <v>621</v>
      </c>
      <c r="B9" s="56">
        <v>1</v>
      </c>
      <c r="C9" s="55" t="s">
        <v>17</v>
      </c>
      <c r="D9" s="100">
        <v>113.61</v>
      </c>
      <c r="E9" s="100">
        <v>0</v>
      </c>
      <c r="F9" s="100">
        <v>113.61</v>
      </c>
    </row>
    <row r="10" spans="1:7" ht="17.399999999999999" customHeight="1">
      <c r="A10" s="55" t="s">
        <v>622</v>
      </c>
      <c r="B10" s="56">
        <v>1</v>
      </c>
      <c r="C10" s="55" t="s">
        <v>17</v>
      </c>
      <c r="D10" s="100">
        <v>287.89</v>
      </c>
      <c r="E10" s="100">
        <v>0</v>
      </c>
      <c r="F10" s="100">
        <v>287.89</v>
      </c>
    </row>
    <row r="11" spans="1:7" ht="17.399999999999999" customHeight="1">
      <c r="A11" s="55" t="s">
        <v>613</v>
      </c>
      <c r="B11" s="56">
        <v>1</v>
      </c>
      <c r="C11" s="55" t="s">
        <v>17</v>
      </c>
      <c r="D11" s="100">
        <v>44884.43</v>
      </c>
      <c r="E11" s="100">
        <v>52720</v>
      </c>
      <c r="F11" s="100">
        <v>97607</v>
      </c>
    </row>
    <row r="12" spans="1:7" ht="17.399999999999999" customHeight="1">
      <c r="A12" s="55" t="s">
        <v>623</v>
      </c>
      <c r="B12" s="56">
        <v>1</v>
      </c>
      <c r="C12" s="55" t="s">
        <v>17</v>
      </c>
      <c r="D12" s="100">
        <v>0</v>
      </c>
      <c r="E12" s="100"/>
      <c r="F12" s="100">
        <v>0</v>
      </c>
    </row>
    <row r="13" spans="1:7" ht="17.399999999999999" customHeight="1">
      <c r="A13" s="55" t="s">
        <v>619</v>
      </c>
      <c r="B13" s="56">
        <v>3</v>
      </c>
      <c r="C13" s="55" t="s">
        <v>556</v>
      </c>
      <c r="D13" s="100">
        <v>19.809999999999999</v>
      </c>
      <c r="E13" s="100">
        <v>2135</v>
      </c>
      <c r="F13" s="100">
        <v>2154.81</v>
      </c>
    </row>
    <row r="14" spans="1:7" ht="17.399999999999999" customHeight="1">
      <c r="A14" s="55" t="s">
        <v>609</v>
      </c>
      <c r="B14" s="56">
        <v>3</v>
      </c>
      <c r="C14" s="55" t="s">
        <v>556</v>
      </c>
      <c r="D14" s="100">
        <v>175.2</v>
      </c>
      <c r="E14" s="100">
        <v>0</v>
      </c>
      <c r="F14" s="100">
        <v>175.2</v>
      </c>
    </row>
    <row r="15" spans="1:7" ht="17.399999999999999" customHeight="1">
      <c r="A15" s="55" t="s">
        <v>620</v>
      </c>
      <c r="B15" s="56">
        <v>3</v>
      </c>
      <c r="C15" s="55" t="s">
        <v>556</v>
      </c>
      <c r="D15" s="100">
        <v>0</v>
      </c>
      <c r="E15" s="100">
        <v>0</v>
      </c>
      <c r="F15" s="100">
        <v>0</v>
      </c>
    </row>
    <row r="16" spans="1:7" ht="17.399999999999999" customHeight="1">
      <c r="A16" s="55" t="s">
        <v>617</v>
      </c>
      <c r="B16" s="56">
        <v>3</v>
      </c>
      <c r="C16" s="55" t="s">
        <v>556</v>
      </c>
      <c r="D16" s="100">
        <v>0</v>
      </c>
      <c r="E16" s="100">
        <v>18538</v>
      </c>
      <c r="F16" s="100">
        <v>18538</v>
      </c>
    </row>
    <row r="17" spans="1:6" ht="17.399999999999999" customHeight="1">
      <c r="A17" s="55" t="s">
        <v>618</v>
      </c>
      <c r="B17" s="56">
        <v>3</v>
      </c>
      <c r="C17" s="55" t="s">
        <v>556</v>
      </c>
      <c r="D17" s="100">
        <v>186.34</v>
      </c>
      <c r="E17" s="100">
        <v>167.35</v>
      </c>
      <c r="F17" s="100">
        <v>353.69</v>
      </c>
    </row>
    <row r="18" spans="1:6" ht="17.399999999999999" customHeight="1">
      <c r="A18" s="55" t="s">
        <v>621</v>
      </c>
      <c r="B18" s="56">
        <v>3</v>
      </c>
      <c r="C18" s="55" t="s">
        <v>556</v>
      </c>
      <c r="D18" s="100">
        <v>2.1</v>
      </c>
      <c r="E18" s="100">
        <v>0</v>
      </c>
      <c r="F18" s="100">
        <v>2.1</v>
      </c>
    </row>
    <row r="19" spans="1:6" ht="17.399999999999999" customHeight="1">
      <c r="A19" s="55" t="s">
        <v>622</v>
      </c>
      <c r="B19" s="56">
        <v>3</v>
      </c>
      <c r="C19" s="55" t="s">
        <v>556</v>
      </c>
      <c r="D19" s="101">
        <v>0</v>
      </c>
      <c r="E19" s="101">
        <v>0</v>
      </c>
      <c r="F19" s="100">
        <v>0</v>
      </c>
    </row>
    <row r="20" spans="1:6" ht="17.399999999999999" customHeight="1">
      <c r="A20" s="55" t="s">
        <v>613</v>
      </c>
      <c r="B20" s="56">
        <v>3</v>
      </c>
      <c r="C20" s="55" t="s">
        <v>556</v>
      </c>
      <c r="D20" s="100">
        <v>183.34</v>
      </c>
      <c r="E20" s="100">
        <v>0</v>
      </c>
      <c r="F20" s="100">
        <v>183</v>
      </c>
    </row>
    <row r="21" spans="1:6" ht="17.399999999999999" customHeight="1">
      <c r="A21" s="55" t="s">
        <v>623</v>
      </c>
      <c r="B21" s="56">
        <v>3</v>
      </c>
      <c r="C21" s="55" t="s">
        <v>556</v>
      </c>
      <c r="D21" s="100">
        <v>0</v>
      </c>
      <c r="E21" s="100"/>
      <c r="F21" s="100">
        <v>0</v>
      </c>
    </row>
    <row r="22" spans="1:6" ht="17.399999999999999" customHeight="1">
      <c r="A22" s="55" t="s">
        <v>619</v>
      </c>
      <c r="B22" s="56">
        <v>5</v>
      </c>
      <c r="C22" s="55" t="s">
        <v>557</v>
      </c>
      <c r="D22" s="100">
        <v>2054.0700000000002</v>
      </c>
      <c r="E22" s="100">
        <v>1774</v>
      </c>
      <c r="F22" s="100">
        <v>3828.07</v>
      </c>
    </row>
    <row r="23" spans="1:6" ht="17.399999999999999" customHeight="1">
      <c r="A23" s="55" t="s">
        <v>609</v>
      </c>
      <c r="B23" s="56">
        <v>5</v>
      </c>
      <c r="C23" s="55" t="s">
        <v>557</v>
      </c>
      <c r="D23" s="100">
        <v>1007.2</v>
      </c>
      <c r="E23" s="100">
        <v>0</v>
      </c>
      <c r="F23" s="100">
        <v>1007.2</v>
      </c>
    </row>
    <row r="24" spans="1:6" ht="17.399999999999999" customHeight="1">
      <c r="A24" s="55" t="s">
        <v>620</v>
      </c>
      <c r="B24" s="56">
        <v>5</v>
      </c>
      <c r="C24" s="55" t="s">
        <v>557</v>
      </c>
      <c r="D24" s="100">
        <v>0</v>
      </c>
      <c r="E24" s="100">
        <v>0</v>
      </c>
      <c r="F24" s="100">
        <v>0</v>
      </c>
    </row>
    <row r="25" spans="1:6" ht="17.399999999999999" customHeight="1">
      <c r="A25" s="55" t="s">
        <v>617</v>
      </c>
      <c r="B25" s="56">
        <v>5</v>
      </c>
      <c r="C25" s="55" t="s">
        <v>557</v>
      </c>
      <c r="D25" s="100">
        <v>205681.72</v>
      </c>
      <c r="E25" s="100">
        <v>5422.01</v>
      </c>
      <c r="F25" s="100">
        <v>211103.73</v>
      </c>
    </row>
    <row r="26" spans="1:6" ht="17.399999999999999" customHeight="1">
      <c r="A26" s="55" t="s">
        <v>618</v>
      </c>
      <c r="B26" s="56">
        <v>5</v>
      </c>
      <c r="C26" s="55" t="s">
        <v>557</v>
      </c>
      <c r="D26" s="100">
        <v>7072.85</v>
      </c>
      <c r="E26" s="100">
        <v>192.15</v>
      </c>
      <c r="F26" s="100">
        <v>7265</v>
      </c>
    </row>
    <row r="27" spans="1:6" ht="17.399999999999999" customHeight="1">
      <c r="A27" s="55" t="s">
        <v>621</v>
      </c>
      <c r="B27" s="56">
        <v>5</v>
      </c>
      <c r="C27" s="55" t="s">
        <v>557</v>
      </c>
      <c r="D27" s="100">
        <v>293.2</v>
      </c>
      <c r="E27" s="100">
        <v>0</v>
      </c>
      <c r="F27" s="100">
        <v>293.2</v>
      </c>
    </row>
    <row r="28" spans="1:6" ht="17.399999999999999" customHeight="1">
      <c r="A28" s="55" t="s">
        <v>622</v>
      </c>
      <c r="B28" s="56">
        <v>5</v>
      </c>
      <c r="C28" s="55" t="s">
        <v>557</v>
      </c>
      <c r="D28" s="100">
        <v>0</v>
      </c>
      <c r="E28" s="100">
        <v>0</v>
      </c>
      <c r="F28" s="100">
        <v>0</v>
      </c>
    </row>
    <row r="29" spans="1:6" ht="17.399999999999999" customHeight="1">
      <c r="A29" s="55" t="s">
        <v>613</v>
      </c>
      <c r="B29" s="56">
        <v>5</v>
      </c>
      <c r="C29" s="55" t="s">
        <v>557</v>
      </c>
      <c r="D29" s="100">
        <v>15059.69</v>
      </c>
      <c r="E29" s="100">
        <v>0</v>
      </c>
      <c r="F29" s="100">
        <v>15059.69</v>
      </c>
    </row>
    <row r="30" spans="1:6" ht="17.399999999999999" customHeight="1">
      <c r="A30" s="55" t="s">
        <v>623</v>
      </c>
      <c r="B30" s="56">
        <v>5</v>
      </c>
      <c r="C30" s="55" t="s">
        <v>557</v>
      </c>
      <c r="D30" s="100">
        <v>0</v>
      </c>
      <c r="E30" s="100"/>
      <c r="F30" s="100">
        <v>0</v>
      </c>
    </row>
    <row r="31" spans="1:6" ht="17.399999999999999" customHeight="1">
      <c r="A31" s="55" t="s">
        <v>619</v>
      </c>
      <c r="B31" s="56">
        <v>6</v>
      </c>
      <c r="C31" s="55" t="s">
        <v>558</v>
      </c>
      <c r="D31" s="100">
        <v>113.45</v>
      </c>
      <c r="E31" s="100">
        <v>0</v>
      </c>
      <c r="F31" s="100">
        <v>113.45</v>
      </c>
    </row>
    <row r="32" spans="1:6" ht="17.399999999999999" customHeight="1">
      <c r="A32" s="55" t="s">
        <v>609</v>
      </c>
      <c r="B32" s="56">
        <v>6</v>
      </c>
      <c r="C32" s="55" t="s">
        <v>558</v>
      </c>
      <c r="D32" s="100">
        <v>1141.3</v>
      </c>
      <c r="E32" s="100">
        <v>0</v>
      </c>
      <c r="F32" s="100">
        <v>1141.3</v>
      </c>
    </row>
    <row r="33" spans="1:6" ht="17.399999999999999" customHeight="1">
      <c r="A33" s="55" t="s">
        <v>620</v>
      </c>
      <c r="B33" s="56">
        <v>6</v>
      </c>
      <c r="C33" s="55" t="s">
        <v>558</v>
      </c>
      <c r="D33" s="101">
        <v>426.02300000000002</v>
      </c>
      <c r="E33" s="100">
        <v>0</v>
      </c>
      <c r="F33" s="100">
        <v>426.02300000000002</v>
      </c>
    </row>
    <row r="34" spans="1:6" ht="17.399999999999999" customHeight="1">
      <c r="A34" s="55" t="s">
        <v>617</v>
      </c>
      <c r="B34" s="56">
        <v>6</v>
      </c>
      <c r="C34" s="55" t="s">
        <v>558</v>
      </c>
      <c r="D34" s="100">
        <v>1628</v>
      </c>
      <c r="E34" s="100">
        <v>886</v>
      </c>
      <c r="F34" s="100">
        <v>2514</v>
      </c>
    </row>
    <row r="35" spans="1:6" ht="17.399999999999999" customHeight="1">
      <c r="A35" s="55" t="s">
        <v>618</v>
      </c>
      <c r="B35" s="56">
        <v>6</v>
      </c>
      <c r="C35" s="55" t="s">
        <v>558</v>
      </c>
      <c r="D35" s="100">
        <v>104.67</v>
      </c>
      <c r="E35" s="100">
        <v>24.22</v>
      </c>
      <c r="F35" s="100">
        <v>128.88999999999999</v>
      </c>
    </row>
    <row r="36" spans="1:6" ht="17.399999999999999" customHeight="1">
      <c r="A36" s="55" t="s">
        <v>621</v>
      </c>
      <c r="B36" s="56">
        <v>6</v>
      </c>
      <c r="C36" s="55" t="s">
        <v>558</v>
      </c>
      <c r="D36" s="100">
        <v>448.33</v>
      </c>
      <c r="E36" s="100">
        <v>0</v>
      </c>
      <c r="F36" s="100">
        <v>448.33</v>
      </c>
    </row>
    <row r="37" spans="1:6" ht="17.399999999999999" customHeight="1">
      <c r="A37" s="55" t="s">
        <v>622</v>
      </c>
      <c r="B37" s="56">
        <v>6</v>
      </c>
      <c r="C37" s="55" t="s">
        <v>558</v>
      </c>
      <c r="D37" s="100">
        <v>0</v>
      </c>
      <c r="E37" s="100">
        <v>0</v>
      </c>
      <c r="F37" s="100">
        <v>0</v>
      </c>
    </row>
    <row r="38" spans="1:6" ht="17.399999999999999" customHeight="1">
      <c r="A38" s="55" t="s">
        <v>613</v>
      </c>
      <c r="B38" s="56">
        <v>6</v>
      </c>
      <c r="C38" s="55" t="s">
        <v>558</v>
      </c>
      <c r="D38" s="100">
        <v>2607.2199999999998</v>
      </c>
      <c r="E38" s="100">
        <v>0</v>
      </c>
      <c r="F38" s="100">
        <v>2607</v>
      </c>
    </row>
    <row r="39" spans="1:6" ht="17.399999999999999" customHeight="1">
      <c r="A39" s="55" t="s">
        <v>623</v>
      </c>
      <c r="B39" s="56">
        <v>6</v>
      </c>
      <c r="C39" s="55" t="s">
        <v>558</v>
      </c>
      <c r="D39" s="100">
        <v>0</v>
      </c>
      <c r="E39" s="100">
        <v>492.86</v>
      </c>
      <c r="F39" s="100">
        <v>492.86</v>
      </c>
    </row>
    <row r="40" spans="1:6" ht="17.399999999999999" customHeight="1">
      <c r="A40" s="55" t="s">
        <v>619</v>
      </c>
      <c r="B40" s="56">
        <v>7</v>
      </c>
      <c r="C40" s="55" t="s">
        <v>559</v>
      </c>
      <c r="D40" s="100">
        <v>91</v>
      </c>
      <c r="E40" s="100">
        <v>66.94</v>
      </c>
      <c r="F40" s="100">
        <v>158</v>
      </c>
    </row>
    <row r="41" spans="1:6" ht="17.399999999999999" customHeight="1">
      <c r="A41" s="55" t="s">
        <v>609</v>
      </c>
      <c r="B41" s="56">
        <v>7</v>
      </c>
      <c r="C41" s="55" t="s">
        <v>559</v>
      </c>
      <c r="D41" s="100">
        <v>13.8</v>
      </c>
      <c r="E41" s="100">
        <v>0</v>
      </c>
      <c r="F41" s="100">
        <v>13.8</v>
      </c>
    </row>
    <row r="42" spans="1:6" ht="17.399999999999999" customHeight="1">
      <c r="A42" s="55" t="s">
        <v>620</v>
      </c>
      <c r="B42" s="56">
        <v>7</v>
      </c>
      <c r="C42" s="55" t="s">
        <v>559</v>
      </c>
      <c r="D42" s="100">
        <v>0</v>
      </c>
      <c r="E42" s="100">
        <v>0</v>
      </c>
      <c r="F42" s="100">
        <v>0</v>
      </c>
    </row>
    <row r="43" spans="1:6" ht="17.399999999999999" customHeight="1">
      <c r="A43" s="55" t="s">
        <v>617</v>
      </c>
      <c r="B43" s="56">
        <v>7</v>
      </c>
      <c r="C43" s="55" t="s">
        <v>559</v>
      </c>
      <c r="D43" s="100">
        <v>0</v>
      </c>
      <c r="E43" s="100">
        <v>50350</v>
      </c>
      <c r="F43" s="100">
        <v>50350</v>
      </c>
    </row>
    <row r="44" spans="1:6" ht="17.399999999999999" customHeight="1">
      <c r="A44" s="55" t="s">
        <v>618</v>
      </c>
      <c r="B44" s="56">
        <v>7</v>
      </c>
      <c r="C44" s="55" t="s">
        <v>559</v>
      </c>
      <c r="D44" s="100">
        <v>402.32</v>
      </c>
      <c r="E44" s="100">
        <v>385.59</v>
      </c>
      <c r="F44" s="100">
        <v>787.91</v>
      </c>
    </row>
    <row r="45" spans="1:6" ht="17.399999999999999" customHeight="1">
      <c r="A45" s="55" t="s">
        <v>621</v>
      </c>
      <c r="B45" s="56">
        <v>7</v>
      </c>
      <c r="C45" s="55" t="s">
        <v>559</v>
      </c>
      <c r="D45" s="100">
        <v>4.2</v>
      </c>
      <c r="E45" s="100">
        <v>0</v>
      </c>
      <c r="F45" s="100">
        <v>4.2</v>
      </c>
    </row>
    <row r="46" spans="1:6" ht="17.399999999999999" customHeight="1">
      <c r="A46" s="55" t="s">
        <v>622</v>
      </c>
      <c r="B46" s="56">
        <v>7</v>
      </c>
      <c r="C46" s="55" t="s">
        <v>559</v>
      </c>
      <c r="D46" s="100">
        <v>0</v>
      </c>
      <c r="E46" s="100">
        <v>0</v>
      </c>
      <c r="F46" s="100">
        <v>0</v>
      </c>
    </row>
    <row r="47" spans="1:6" ht="17.399999999999999" customHeight="1">
      <c r="A47" s="55" t="s">
        <v>613</v>
      </c>
      <c r="B47" s="56">
        <v>7</v>
      </c>
      <c r="C47" s="55" t="s">
        <v>559</v>
      </c>
      <c r="D47" s="100">
        <v>641.94000000000005</v>
      </c>
      <c r="E47" s="100">
        <v>1380.99</v>
      </c>
      <c r="F47" s="100">
        <v>2022.93</v>
      </c>
    </row>
    <row r="48" spans="1:6" ht="17.399999999999999" customHeight="1">
      <c r="A48" s="55" t="s">
        <v>623</v>
      </c>
      <c r="B48" s="56">
        <v>7</v>
      </c>
      <c r="C48" s="55" t="s">
        <v>559</v>
      </c>
      <c r="D48" s="100">
        <v>0</v>
      </c>
      <c r="E48" s="100">
        <v>6380.88</v>
      </c>
      <c r="F48" s="100">
        <v>6380.88</v>
      </c>
    </row>
    <row r="49" spans="1:6" ht="17.399999999999999" customHeight="1">
      <c r="A49" s="55" t="s">
        <v>619</v>
      </c>
      <c r="B49" s="56">
        <v>9</v>
      </c>
      <c r="C49" s="55" t="s">
        <v>560</v>
      </c>
      <c r="D49" s="100">
        <v>500.75</v>
      </c>
      <c r="E49" s="100">
        <v>0</v>
      </c>
      <c r="F49" s="100">
        <v>500.75</v>
      </c>
    </row>
    <row r="50" spans="1:6" ht="17.399999999999999" customHeight="1">
      <c r="A50" s="55" t="s">
        <v>609</v>
      </c>
      <c r="B50" s="56">
        <v>9</v>
      </c>
      <c r="C50" s="55" t="s">
        <v>560</v>
      </c>
      <c r="D50" s="100">
        <v>550.5</v>
      </c>
      <c r="E50" s="100">
        <v>0</v>
      </c>
      <c r="F50" s="100">
        <v>550.5</v>
      </c>
    </row>
    <row r="51" spans="1:6" ht="17.399999999999999" customHeight="1">
      <c r="A51" s="55" t="s">
        <v>620</v>
      </c>
      <c r="B51" s="56">
        <v>9</v>
      </c>
      <c r="C51" s="55" t="s">
        <v>560</v>
      </c>
      <c r="D51" s="100">
        <v>0</v>
      </c>
      <c r="E51" s="100">
        <v>0</v>
      </c>
      <c r="F51" s="100">
        <v>0</v>
      </c>
    </row>
    <row r="52" spans="1:6" ht="17.399999999999999" customHeight="1">
      <c r="A52" s="55" t="s">
        <v>617</v>
      </c>
      <c r="B52" s="56">
        <v>9</v>
      </c>
      <c r="C52" s="55" t="s">
        <v>560</v>
      </c>
      <c r="D52" s="109">
        <v>71060</v>
      </c>
      <c r="E52" s="100">
        <v>0</v>
      </c>
      <c r="F52" s="100">
        <v>71060</v>
      </c>
    </row>
    <row r="53" spans="1:6" ht="17.399999999999999" customHeight="1">
      <c r="A53" s="55" t="s">
        <v>618</v>
      </c>
      <c r="B53" s="56">
        <v>9</v>
      </c>
      <c r="C53" s="55" t="s">
        <v>560</v>
      </c>
      <c r="D53" s="100">
        <v>6426.01</v>
      </c>
      <c r="E53" s="100">
        <v>107.1</v>
      </c>
      <c r="F53" s="100">
        <v>6533.1100000000006</v>
      </c>
    </row>
    <row r="54" spans="1:6" ht="17.399999999999999" customHeight="1">
      <c r="A54" s="55" t="s">
        <v>621</v>
      </c>
      <c r="B54" s="56">
        <v>9</v>
      </c>
      <c r="C54" s="55" t="s">
        <v>560</v>
      </c>
      <c r="D54" s="100">
        <v>29.2</v>
      </c>
      <c r="E54" s="100">
        <v>0</v>
      </c>
      <c r="F54" s="100">
        <v>29.2</v>
      </c>
    </row>
    <row r="55" spans="1:6" ht="17.399999999999999" customHeight="1">
      <c r="A55" s="55" t="s">
        <v>622</v>
      </c>
      <c r="B55" s="56">
        <v>9</v>
      </c>
      <c r="C55" s="55" t="s">
        <v>560</v>
      </c>
      <c r="D55" s="100">
        <v>0</v>
      </c>
      <c r="E55" s="100">
        <v>0</v>
      </c>
      <c r="F55" s="100">
        <v>0</v>
      </c>
    </row>
    <row r="56" spans="1:6" ht="17.399999999999999" customHeight="1">
      <c r="A56" s="55" t="s">
        <v>613</v>
      </c>
      <c r="B56" s="56">
        <v>9</v>
      </c>
      <c r="C56" s="55" t="s">
        <v>560</v>
      </c>
      <c r="D56" s="100">
        <v>5825.08</v>
      </c>
      <c r="E56" s="100">
        <v>0</v>
      </c>
      <c r="F56" s="100">
        <v>5825.08</v>
      </c>
    </row>
    <row r="57" spans="1:6" ht="17.399999999999999" customHeight="1">
      <c r="A57" s="55" t="s">
        <v>623</v>
      </c>
      <c r="B57" s="56">
        <v>9</v>
      </c>
      <c r="C57" s="55" t="s">
        <v>560</v>
      </c>
      <c r="D57" s="100">
        <v>0</v>
      </c>
      <c r="E57" s="100"/>
      <c r="F57" s="100">
        <v>0</v>
      </c>
    </row>
    <row r="58" spans="1:6" ht="17.399999999999999" customHeight="1">
      <c r="A58" s="55" t="s">
        <v>619</v>
      </c>
      <c r="B58" s="56">
        <v>11</v>
      </c>
      <c r="C58" s="55" t="s">
        <v>561</v>
      </c>
      <c r="D58" s="100">
        <v>266</v>
      </c>
      <c r="E58" s="100">
        <v>0</v>
      </c>
      <c r="F58" s="100">
        <v>266</v>
      </c>
    </row>
    <row r="59" spans="1:6" ht="17.399999999999999" customHeight="1">
      <c r="A59" s="55" t="s">
        <v>609</v>
      </c>
      <c r="B59" s="56">
        <v>11</v>
      </c>
      <c r="C59" s="55" t="s">
        <v>561</v>
      </c>
      <c r="D59" s="100">
        <v>21</v>
      </c>
      <c r="E59" s="100">
        <v>0</v>
      </c>
      <c r="F59" s="100">
        <v>21</v>
      </c>
    </row>
    <row r="60" spans="1:6" ht="17.399999999999999" customHeight="1">
      <c r="A60" s="55" t="s">
        <v>620</v>
      </c>
      <c r="B60" s="56">
        <v>11</v>
      </c>
      <c r="C60" s="55" t="s">
        <v>561</v>
      </c>
      <c r="D60" s="100">
        <v>0</v>
      </c>
      <c r="E60" s="100">
        <v>0</v>
      </c>
      <c r="F60" s="100">
        <v>0</v>
      </c>
    </row>
    <row r="61" spans="1:6" ht="17.399999999999999" customHeight="1">
      <c r="A61" s="55" t="s">
        <v>617</v>
      </c>
      <c r="B61" s="56">
        <v>11</v>
      </c>
      <c r="C61" s="55" t="s">
        <v>561</v>
      </c>
      <c r="D61" s="100">
        <v>7707</v>
      </c>
      <c r="E61" s="100">
        <v>35906</v>
      </c>
      <c r="F61" s="100">
        <v>43613</v>
      </c>
    </row>
    <row r="62" spans="1:6" ht="17.399999999999999" customHeight="1">
      <c r="A62" s="55" t="s">
        <v>618</v>
      </c>
      <c r="B62" s="56">
        <v>11</v>
      </c>
      <c r="C62" s="55" t="s">
        <v>561</v>
      </c>
      <c r="D62" s="100">
        <v>265.17</v>
      </c>
      <c r="E62" s="100">
        <v>65.099999999999994</v>
      </c>
      <c r="F62" s="100">
        <v>330.27</v>
      </c>
    </row>
    <row r="63" spans="1:6" ht="17.399999999999999" customHeight="1">
      <c r="A63" s="55" t="s">
        <v>621</v>
      </c>
      <c r="B63" s="56">
        <v>11</v>
      </c>
      <c r="C63" s="55" t="s">
        <v>561</v>
      </c>
      <c r="D63" s="100">
        <v>61.05</v>
      </c>
      <c r="E63" s="100">
        <v>0</v>
      </c>
      <c r="F63" s="100">
        <v>61.05</v>
      </c>
    </row>
    <row r="64" spans="1:6" ht="17.399999999999999" customHeight="1">
      <c r="A64" s="55" t="s">
        <v>622</v>
      </c>
      <c r="B64" s="56">
        <v>11</v>
      </c>
      <c r="C64" s="55" t="s">
        <v>561</v>
      </c>
      <c r="D64" s="100">
        <v>0</v>
      </c>
      <c r="E64" s="100">
        <v>0</v>
      </c>
      <c r="F64" s="100">
        <v>0</v>
      </c>
    </row>
    <row r="65" spans="1:6" ht="17.399999999999999" customHeight="1">
      <c r="A65" s="55" t="s">
        <v>613</v>
      </c>
      <c r="B65" s="56">
        <v>11</v>
      </c>
      <c r="C65" s="55" t="s">
        <v>561</v>
      </c>
      <c r="D65" s="100">
        <v>275.45</v>
      </c>
      <c r="E65" s="100">
        <v>0</v>
      </c>
      <c r="F65" s="100">
        <v>275.45</v>
      </c>
    </row>
    <row r="66" spans="1:6" ht="17.399999999999999" customHeight="1">
      <c r="A66" s="55" t="s">
        <v>623</v>
      </c>
      <c r="B66" s="56">
        <v>11</v>
      </c>
      <c r="C66" s="55" t="s">
        <v>561</v>
      </c>
      <c r="D66" s="100">
        <v>0</v>
      </c>
      <c r="E66" s="100">
        <v>9900</v>
      </c>
      <c r="F66" s="100">
        <v>9900</v>
      </c>
    </row>
    <row r="67" spans="1:6" ht="17.399999999999999" customHeight="1">
      <c r="A67" s="55" t="s">
        <v>619</v>
      </c>
      <c r="B67" s="56">
        <v>13</v>
      </c>
      <c r="C67" s="55" t="s">
        <v>913</v>
      </c>
      <c r="D67" s="100">
        <v>6260.75</v>
      </c>
      <c r="E67" s="100">
        <v>0</v>
      </c>
      <c r="F67" s="100">
        <v>6260.75</v>
      </c>
    </row>
    <row r="68" spans="1:6" ht="17.399999999999999" customHeight="1">
      <c r="A68" s="55" t="s">
        <v>609</v>
      </c>
      <c r="B68" s="56">
        <v>13</v>
      </c>
      <c r="C68" s="55" t="s">
        <v>913</v>
      </c>
      <c r="D68" s="100">
        <v>549.6</v>
      </c>
      <c r="E68" s="100">
        <v>0</v>
      </c>
      <c r="F68" s="100">
        <v>549.6</v>
      </c>
    </row>
    <row r="69" spans="1:6" ht="17.399999999999999" customHeight="1">
      <c r="A69" s="55" t="s">
        <v>620</v>
      </c>
      <c r="B69" s="56">
        <v>13</v>
      </c>
      <c r="C69" s="55" t="s">
        <v>913</v>
      </c>
      <c r="D69" s="100">
        <v>28.597999999999999</v>
      </c>
      <c r="E69" s="100">
        <v>0</v>
      </c>
      <c r="F69" s="100">
        <v>28.597999999999999</v>
      </c>
    </row>
    <row r="70" spans="1:6" ht="17.399999999999999" customHeight="1">
      <c r="A70" s="55" t="s">
        <v>617</v>
      </c>
      <c r="B70" s="56">
        <v>13</v>
      </c>
      <c r="C70" s="55" t="s">
        <v>913</v>
      </c>
      <c r="D70" s="100">
        <v>197214</v>
      </c>
      <c r="E70" s="100">
        <v>136235</v>
      </c>
      <c r="F70" s="100">
        <v>333449</v>
      </c>
    </row>
    <row r="71" spans="1:6" ht="17.399999999999999" customHeight="1">
      <c r="A71" s="55" t="s">
        <v>618</v>
      </c>
      <c r="B71" s="56">
        <v>13</v>
      </c>
      <c r="C71" s="55" t="s">
        <v>913</v>
      </c>
      <c r="D71" s="100">
        <v>3036.4</v>
      </c>
      <c r="E71" s="100">
        <v>80.69</v>
      </c>
      <c r="F71" s="100">
        <v>3117.09</v>
      </c>
    </row>
    <row r="72" spans="1:6" ht="17.399999999999999" customHeight="1">
      <c r="A72" s="55" t="s">
        <v>621</v>
      </c>
      <c r="B72" s="56">
        <v>13</v>
      </c>
      <c r="C72" s="55" t="s">
        <v>913</v>
      </c>
      <c r="D72" s="100">
        <v>16.649999999999999</v>
      </c>
      <c r="E72" s="100">
        <v>0</v>
      </c>
      <c r="F72" s="100">
        <v>16.649999999999999</v>
      </c>
    </row>
    <row r="73" spans="1:6" ht="17.399999999999999" customHeight="1">
      <c r="A73" s="55" t="s">
        <v>622</v>
      </c>
      <c r="B73" s="56">
        <v>13</v>
      </c>
      <c r="C73" s="55" t="s">
        <v>913</v>
      </c>
      <c r="D73" s="100">
        <v>2023.4179999999999</v>
      </c>
      <c r="E73" s="100">
        <v>0</v>
      </c>
      <c r="F73" s="100">
        <v>2023.4179999999999</v>
      </c>
    </row>
    <row r="74" spans="1:6" ht="17.399999999999999" customHeight="1">
      <c r="A74" s="55" t="s">
        <v>613</v>
      </c>
      <c r="B74" s="56">
        <v>13</v>
      </c>
      <c r="C74" s="55" t="s">
        <v>913</v>
      </c>
      <c r="D74" s="100">
        <v>37055.07</v>
      </c>
      <c r="E74" s="100">
        <v>0</v>
      </c>
      <c r="F74" s="100">
        <v>37055.07</v>
      </c>
    </row>
    <row r="75" spans="1:6" ht="17.399999999999999" customHeight="1">
      <c r="A75" s="55" t="s">
        <v>623</v>
      </c>
      <c r="B75" s="56">
        <v>13</v>
      </c>
      <c r="C75" s="55" t="s">
        <v>913</v>
      </c>
      <c r="D75" s="100">
        <v>0</v>
      </c>
      <c r="E75" s="100"/>
      <c r="F75" s="100">
        <v>0</v>
      </c>
    </row>
    <row r="76" spans="1:6" ht="17.399999999999999" customHeight="1">
      <c r="A76" s="55" t="s">
        <v>619</v>
      </c>
      <c r="B76" s="56">
        <v>15</v>
      </c>
      <c r="C76" s="55" t="s">
        <v>562</v>
      </c>
      <c r="D76" s="100">
        <v>833.48</v>
      </c>
      <c r="E76" s="100">
        <v>0</v>
      </c>
      <c r="F76" s="100">
        <v>833.48</v>
      </c>
    </row>
    <row r="77" spans="1:6" ht="17.399999999999999" customHeight="1">
      <c r="A77" s="55" t="s">
        <v>609</v>
      </c>
      <c r="B77" s="56">
        <v>15</v>
      </c>
      <c r="C77" s="55" t="s">
        <v>562</v>
      </c>
      <c r="D77" s="100">
        <v>258.5</v>
      </c>
      <c r="E77" s="100">
        <v>0</v>
      </c>
      <c r="F77" s="100">
        <v>258.5</v>
      </c>
    </row>
    <row r="78" spans="1:6" ht="17.399999999999999" customHeight="1">
      <c r="A78" s="55" t="s">
        <v>620</v>
      </c>
      <c r="B78" s="56">
        <v>15</v>
      </c>
      <c r="C78" s="55" t="s">
        <v>562</v>
      </c>
      <c r="D78" s="100">
        <v>2022.9570000000001</v>
      </c>
      <c r="E78" s="100">
        <v>0</v>
      </c>
      <c r="F78" s="100">
        <v>2022.9570000000001</v>
      </c>
    </row>
    <row r="79" spans="1:6" ht="17.399999999999999" customHeight="1">
      <c r="A79" s="55" t="s">
        <v>617</v>
      </c>
      <c r="B79" s="56">
        <v>15</v>
      </c>
      <c r="C79" s="55" t="s">
        <v>562</v>
      </c>
      <c r="D79" s="100">
        <v>50612</v>
      </c>
      <c r="E79" s="100">
        <v>114249</v>
      </c>
      <c r="F79" s="100">
        <v>164861</v>
      </c>
    </row>
    <row r="80" spans="1:6" ht="17.399999999999999" customHeight="1">
      <c r="A80" s="55" t="s">
        <v>618</v>
      </c>
      <c r="B80" s="56">
        <v>15</v>
      </c>
      <c r="C80" s="55" t="s">
        <v>562</v>
      </c>
      <c r="D80" s="100">
        <v>1043.67</v>
      </c>
      <c r="E80" s="100">
        <v>62.06</v>
      </c>
      <c r="F80" s="100">
        <v>1105.73</v>
      </c>
    </row>
    <row r="81" spans="1:6" ht="17.399999999999999" customHeight="1">
      <c r="A81" s="55" t="s">
        <v>621</v>
      </c>
      <c r="B81" s="56">
        <v>15</v>
      </c>
      <c r="C81" s="55" t="s">
        <v>562</v>
      </c>
      <c r="D81" s="100">
        <v>18490.05</v>
      </c>
      <c r="E81" s="100">
        <v>0</v>
      </c>
      <c r="F81" s="100">
        <v>18490.05</v>
      </c>
    </row>
    <row r="82" spans="1:6" ht="17.399999999999999" customHeight="1">
      <c r="A82" s="55" t="s">
        <v>622</v>
      </c>
      <c r="B82" s="56">
        <v>15</v>
      </c>
      <c r="C82" s="55" t="s">
        <v>562</v>
      </c>
      <c r="D82" s="100">
        <v>0</v>
      </c>
      <c r="E82" s="100">
        <v>0</v>
      </c>
      <c r="F82" s="100">
        <v>0</v>
      </c>
    </row>
    <row r="83" spans="1:6" ht="17.399999999999999" customHeight="1">
      <c r="A83" s="55" t="s">
        <v>613</v>
      </c>
      <c r="B83" s="56">
        <v>15</v>
      </c>
      <c r="C83" s="55" t="s">
        <v>562</v>
      </c>
      <c r="D83" s="100">
        <v>15069.54</v>
      </c>
      <c r="E83" s="100">
        <v>0</v>
      </c>
      <c r="F83" s="100">
        <v>15069.54</v>
      </c>
    </row>
    <row r="84" spans="1:6" ht="17.399999999999999" customHeight="1">
      <c r="A84" s="55" t="s">
        <v>623</v>
      </c>
      <c r="B84" s="56">
        <v>15</v>
      </c>
      <c r="C84" s="55" t="s">
        <v>562</v>
      </c>
      <c r="D84" s="100">
        <v>0</v>
      </c>
      <c r="E84" s="100">
        <v>20920</v>
      </c>
      <c r="F84" s="100">
        <v>20920</v>
      </c>
    </row>
    <row r="85" spans="1:6" ht="17.399999999999999" customHeight="1">
      <c r="A85" s="55" t="s">
        <v>619</v>
      </c>
      <c r="B85" s="56">
        <v>17</v>
      </c>
      <c r="C85" s="55" t="s">
        <v>563</v>
      </c>
      <c r="D85" s="100">
        <v>96.28</v>
      </c>
      <c r="E85" s="100">
        <v>0</v>
      </c>
      <c r="F85" s="100">
        <v>96.28</v>
      </c>
    </row>
    <row r="86" spans="1:6" ht="17.399999999999999" customHeight="1">
      <c r="A86" s="55" t="s">
        <v>609</v>
      </c>
      <c r="B86" s="56">
        <v>17</v>
      </c>
      <c r="C86" s="55" t="s">
        <v>563</v>
      </c>
      <c r="D86" s="100">
        <v>219.2</v>
      </c>
      <c r="E86" s="100">
        <v>0</v>
      </c>
      <c r="F86" s="100">
        <v>219.2</v>
      </c>
    </row>
    <row r="87" spans="1:6" ht="17.399999999999999" customHeight="1">
      <c r="A87" s="55" t="s">
        <v>620</v>
      </c>
      <c r="B87" s="56">
        <v>17</v>
      </c>
      <c r="C87" s="55" t="s">
        <v>563</v>
      </c>
      <c r="D87" s="100">
        <v>0</v>
      </c>
      <c r="E87" s="100">
        <v>0</v>
      </c>
      <c r="F87" s="100">
        <v>0</v>
      </c>
    </row>
    <row r="88" spans="1:6" ht="17.399999999999999" customHeight="1">
      <c r="A88" s="55" t="s">
        <v>617</v>
      </c>
      <c r="B88" s="56">
        <v>17</v>
      </c>
      <c r="C88" s="55" t="s">
        <v>563</v>
      </c>
      <c r="D88" s="100">
        <v>4985</v>
      </c>
      <c r="E88" s="100">
        <v>31589</v>
      </c>
      <c r="F88" s="100">
        <v>36574</v>
      </c>
    </row>
    <row r="89" spans="1:6" ht="17.399999999999999" customHeight="1">
      <c r="A89" s="55" t="s">
        <v>618</v>
      </c>
      <c r="B89" s="56">
        <v>17</v>
      </c>
      <c r="C89" s="55" t="s">
        <v>563</v>
      </c>
      <c r="D89" s="100">
        <v>170.37</v>
      </c>
      <c r="E89" s="100">
        <v>148.91999999999999</v>
      </c>
      <c r="F89" s="100">
        <v>319.28999999999996</v>
      </c>
    </row>
    <row r="90" spans="1:6" ht="17.399999999999999" customHeight="1">
      <c r="A90" s="55" t="s">
        <v>621</v>
      </c>
      <c r="B90" s="56">
        <v>17</v>
      </c>
      <c r="C90" s="55" t="s">
        <v>563</v>
      </c>
      <c r="D90" s="100">
        <v>14991</v>
      </c>
      <c r="E90" s="100">
        <v>162.34</v>
      </c>
      <c r="F90" s="100">
        <v>15153.3</v>
      </c>
    </row>
    <row r="91" spans="1:6" ht="17.399999999999999" customHeight="1">
      <c r="A91" s="55" t="s">
        <v>622</v>
      </c>
      <c r="B91" s="56">
        <v>17</v>
      </c>
      <c r="C91" s="55" t="s">
        <v>563</v>
      </c>
      <c r="D91" s="100">
        <v>0</v>
      </c>
      <c r="E91" s="100">
        <v>0</v>
      </c>
      <c r="F91" s="100">
        <v>0</v>
      </c>
    </row>
    <row r="92" spans="1:6" ht="17.399999999999999" customHeight="1">
      <c r="A92" s="55" t="s">
        <v>613</v>
      </c>
      <c r="B92" s="56">
        <v>17</v>
      </c>
      <c r="C92" s="55" t="s">
        <v>563</v>
      </c>
      <c r="D92" s="100">
        <v>2787.39</v>
      </c>
      <c r="E92" s="100">
        <v>0</v>
      </c>
      <c r="F92" s="100">
        <v>2787</v>
      </c>
    </row>
    <row r="93" spans="1:6" ht="17.399999999999999" customHeight="1">
      <c r="A93" s="55" t="s">
        <v>623</v>
      </c>
      <c r="B93" s="56">
        <v>17</v>
      </c>
      <c r="C93" s="55" t="s">
        <v>563</v>
      </c>
      <c r="D93" s="100">
        <v>0</v>
      </c>
      <c r="E93" s="100"/>
      <c r="F93" s="100">
        <v>0</v>
      </c>
    </row>
    <row r="94" spans="1:6" ht="17.399999999999999" customHeight="1">
      <c r="A94" s="55" t="s">
        <v>619</v>
      </c>
      <c r="B94" s="56">
        <v>19</v>
      </c>
      <c r="C94" s="55" t="s">
        <v>564</v>
      </c>
      <c r="D94" s="100">
        <v>42.96</v>
      </c>
      <c r="E94" s="100">
        <v>6159</v>
      </c>
      <c r="F94" s="100">
        <v>6201.96</v>
      </c>
    </row>
    <row r="95" spans="1:6" ht="17.399999999999999" customHeight="1">
      <c r="A95" s="55" t="s">
        <v>609</v>
      </c>
      <c r="B95" s="56">
        <v>19</v>
      </c>
      <c r="C95" s="55" t="s">
        <v>564</v>
      </c>
      <c r="D95" s="100">
        <v>45.7</v>
      </c>
      <c r="E95" s="100">
        <v>0</v>
      </c>
      <c r="F95" s="100">
        <v>45.7</v>
      </c>
    </row>
    <row r="96" spans="1:6" ht="17.399999999999999" customHeight="1">
      <c r="A96" s="55" t="s">
        <v>620</v>
      </c>
      <c r="B96" s="56">
        <v>19</v>
      </c>
      <c r="C96" s="55" t="s">
        <v>564</v>
      </c>
      <c r="D96" s="100">
        <v>0</v>
      </c>
      <c r="E96" s="100">
        <v>0</v>
      </c>
      <c r="F96" s="100">
        <v>0</v>
      </c>
    </row>
    <row r="97" spans="1:6" ht="17.399999999999999" customHeight="1">
      <c r="A97" s="55" t="s">
        <v>617</v>
      </c>
      <c r="B97" s="56">
        <v>19</v>
      </c>
      <c r="C97" s="55" t="s">
        <v>564</v>
      </c>
      <c r="D97" s="100">
        <v>668</v>
      </c>
      <c r="E97" s="100">
        <v>10241</v>
      </c>
      <c r="F97" s="100">
        <v>10909</v>
      </c>
    </row>
    <row r="98" spans="1:6" ht="17.399999999999999" customHeight="1">
      <c r="A98" s="55" t="s">
        <v>618</v>
      </c>
      <c r="B98" s="56">
        <v>19</v>
      </c>
      <c r="C98" s="55" t="s">
        <v>564</v>
      </c>
      <c r="D98" s="100">
        <v>298.41000000000003</v>
      </c>
      <c r="E98" s="100">
        <v>74.599999999999994</v>
      </c>
      <c r="F98" s="100">
        <v>373.01</v>
      </c>
    </row>
    <row r="99" spans="1:6" ht="17.399999999999999" customHeight="1">
      <c r="A99" s="55" t="s">
        <v>621</v>
      </c>
      <c r="B99" s="56">
        <v>19</v>
      </c>
      <c r="C99" s="55" t="s">
        <v>564</v>
      </c>
      <c r="D99" s="100">
        <v>13.56</v>
      </c>
      <c r="E99" s="100">
        <v>0</v>
      </c>
      <c r="F99" s="100">
        <v>13.56</v>
      </c>
    </row>
    <row r="100" spans="1:6" ht="17.399999999999999" customHeight="1">
      <c r="A100" s="55" t="s">
        <v>622</v>
      </c>
      <c r="B100" s="56">
        <v>19</v>
      </c>
      <c r="C100" s="55" t="s">
        <v>564</v>
      </c>
      <c r="D100" s="100">
        <v>0</v>
      </c>
      <c r="E100" s="100">
        <v>0</v>
      </c>
      <c r="F100" s="100">
        <v>0</v>
      </c>
    </row>
    <row r="101" spans="1:6" ht="17.399999999999999" customHeight="1">
      <c r="A101" s="55" t="s">
        <v>613</v>
      </c>
      <c r="B101" s="56">
        <v>19</v>
      </c>
      <c r="C101" s="55" t="s">
        <v>564</v>
      </c>
      <c r="D101" s="100">
        <v>659.28</v>
      </c>
      <c r="E101" s="100">
        <v>0</v>
      </c>
      <c r="F101" s="100">
        <v>659.28</v>
      </c>
    </row>
    <row r="102" spans="1:6" ht="17.399999999999999" customHeight="1">
      <c r="A102" s="55" t="s">
        <v>623</v>
      </c>
      <c r="B102" s="56">
        <v>19</v>
      </c>
      <c r="C102" s="55" t="s">
        <v>564</v>
      </c>
      <c r="D102" s="100">
        <v>0</v>
      </c>
      <c r="E102" s="100">
        <v>10670</v>
      </c>
      <c r="F102" s="100">
        <v>10670</v>
      </c>
    </row>
    <row r="103" spans="1:6" ht="17.399999999999999" customHeight="1">
      <c r="A103" s="55" t="s">
        <v>619</v>
      </c>
      <c r="B103" s="56">
        <v>21</v>
      </c>
      <c r="C103" s="55" t="s">
        <v>758</v>
      </c>
      <c r="D103" s="100">
        <v>0</v>
      </c>
      <c r="E103" s="100">
        <v>0</v>
      </c>
      <c r="F103" s="100">
        <v>0</v>
      </c>
    </row>
    <row r="104" spans="1:6" ht="17.399999999999999" customHeight="1">
      <c r="A104" s="55" t="s">
        <v>609</v>
      </c>
      <c r="B104" s="56">
        <v>21</v>
      </c>
      <c r="C104" s="55" t="s">
        <v>758</v>
      </c>
      <c r="D104" s="100">
        <v>21.1</v>
      </c>
      <c r="E104" s="100">
        <v>0</v>
      </c>
      <c r="F104" s="100">
        <v>21.1</v>
      </c>
    </row>
    <row r="105" spans="1:6" ht="17.399999999999999" customHeight="1">
      <c r="A105" s="55" t="s">
        <v>620</v>
      </c>
      <c r="B105" s="56">
        <v>21</v>
      </c>
      <c r="C105" s="55" t="s">
        <v>758</v>
      </c>
      <c r="D105" s="100">
        <v>0</v>
      </c>
      <c r="E105" s="100">
        <v>0</v>
      </c>
      <c r="F105" s="100">
        <v>0</v>
      </c>
    </row>
    <row r="106" spans="1:6" ht="17.399999999999999" customHeight="1">
      <c r="A106" s="55" t="s">
        <v>617</v>
      </c>
      <c r="B106" s="56">
        <v>21</v>
      </c>
      <c r="C106" s="55" t="s">
        <v>758</v>
      </c>
      <c r="D106" s="100">
        <v>3214</v>
      </c>
      <c r="E106" s="100">
        <v>0</v>
      </c>
      <c r="F106" s="100">
        <v>3214</v>
      </c>
    </row>
    <row r="107" spans="1:6" ht="17.399999999999999" customHeight="1">
      <c r="A107" s="55" t="s">
        <v>618</v>
      </c>
      <c r="B107" s="56">
        <v>21</v>
      </c>
      <c r="C107" s="55" t="s">
        <v>758</v>
      </c>
      <c r="D107" s="100">
        <v>252.05</v>
      </c>
      <c r="E107" s="100">
        <v>61.18</v>
      </c>
      <c r="F107" s="100">
        <v>313.23</v>
      </c>
    </row>
    <row r="108" spans="1:6" ht="17.399999999999999" customHeight="1">
      <c r="A108" s="55" t="s">
        <v>621</v>
      </c>
      <c r="B108" s="56">
        <v>21</v>
      </c>
      <c r="C108" s="55" t="s">
        <v>758</v>
      </c>
      <c r="D108" s="100">
        <v>0</v>
      </c>
      <c r="E108" s="100">
        <v>0</v>
      </c>
      <c r="F108" s="100">
        <v>0</v>
      </c>
    </row>
    <row r="109" spans="1:6" ht="17.399999999999999" customHeight="1">
      <c r="A109" s="55" t="s">
        <v>622</v>
      </c>
      <c r="B109" s="56">
        <v>21</v>
      </c>
      <c r="C109" s="55" t="s">
        <v>758</v>
      </c>
      <c r="D109" s="100">
        <v>0</v>
      </c>
      <c r="E109" s="100">
        <v>0</v>
      </c>
      <c r="F109" s="100">
        <v>0</v>
      </c>
    </row>
    <row r="110" spans="1:6" ht="17.399999999999999" customHeight="1">
      <c r="A110" s="55" t="s">
        <v>613</v>
      </c>
      <c r="B110" s="56">
        <v>21</v>
      </c>
      <c r="C110" s="55" t="s">
        <v>758</v>
      </c>
      <c r="D110" s="100">
        <v>84.2</v>
      </c>
      <c r="E110" s="100">
        <v>0</v>
      </c>
      <c r="F110" s="100">
        <v>84.2</v>
      </c>
    </row>
    <row r="111" spans="1:6" ht="17.399999999999999" customHeight="1">
      <c r="A111" s="55" t="s">
        <v>623</v>
      </c>
      <c r="B111" s="56">
        <v>21</v>
      </c>
      <c r="C111" s="55" t="s">
        <v>758</v>
      </c>
      <c r="D111" s="100">
        <v>0</v>
      </c>
      <c r="E111" s="100">
        <v>0</v>
      </c>
      <c r="F111" s="100">
        <v>0</v>
      </c>
    </row>
    <row r="112" spans="1:6" ht="17.399999999999999" customHeight="1">
      <c r="A112" s="55" t="s">
        <v>619</v>
      </c>
      <c r="B112" s="56">
        <v>23</v>
      </c>
      <c r="C112" s="55" t="s">
        <v>321</v>
      </c>
      <c r="D112" s="100">
        <v>245.7</v>
      </c>
      <c r="E112" s="100">
        <v>0</v>
      </c>
      <c r="F112" s="100">
        <v>245.7</v>
      </c>
    </row>
    <row r="113" spans="1:6" ht="17.399999999999999" customHeight="1">
      <c r="A113" s="55" t="s">
        <v>609</v>
      </c>
      <c r="B113" s="56">
        <v>23</v>
      </c>
      <c r="C113" s="55" t="s">
        <v>321</v>
      </c>
      <c r="D113" s="100">
        <v>163.6</v>
      </c>
      <c r="E113" s="100">
        <v>0</v>
      </c>
      <c r="F113" s="100">
        <v>163.6</v>
      </c>
    </row>
    <row r="114" spans="1:6" ht="17.399999999999999" customHeight="1">
      <c r="A114" s="55" t="s">
        <v>620</v>
      </c>
      <c r="B114" s="56">
        <v>23</v>
      </c>
      <c r="C114" s="55" t="s">
        <v>321</v>
      </c>
      <c r="D114" s="100">
        <v>13.766999999999999</v>
      </c>
      <c r="E114" s="100">
        <v>0</v>
      </c>
      <c r="F114" s="100">
        <v>13.766999999999999</v>
      </c>
    </row>
    <row r="115" spans="1:6" ht="17.399999999999999" customHeight="1">
      <c r="A115" s="55" t="s">
        <v>617</v>
      </c>
      <c r="B115" s="56">
        <v>23</v>
      </c>
      <c r="C115" s="55" t="s">
        <v>321</v>
      </c>
      <c r="D115" s="100">
        <v>42623</v>
      </c>
      <c r="E115" s="100">
        <v>5002.7</v>
      </c>
      <c r="F115" s="100">
        <v>47626</v>
      </c>
    </row>
    <row r="116" spans="1:6" ht="17.399999999999999" customHeight="1">
      <c r="A116" s="55" t="s">
        <v>618</v>
      </c>
      <c r="B116" s="56">
        <v>23</v>
      </c>
      <c r="C116" s="55" t="s">
        <v>321</v>
      </c>
      <c r="D116" s="100">
        <v>221.99</v>
      </c>
      <c r="E116" s="100">
        <v>53.72</v>
      </c>
      <c r="F116" s="100">
        <v>275.71000000000004</v>
      </c>
    </row>
    <row r="117" spans="1:6" ht="17.399999999999999" customHeight="1">
      <c r="A117" s="55" t="s">
        <v>621</v>
      </c>
      <c r="B117" s="56">
        <v>23</v>
      </c>
      <c r="C117" s="55" t="s">
        <v>321</v>
      </c>
      <c r="D117" s="100">
        <v>1909.79</v>
      </c>
      <c r="E117" s="100">
        <v>0</v>
      </c>
      <c r="F117" s="100">
        <v>1909.79</v>
      </c>
    </row>
    <row r="118" spans="1:6" ht="17.399999999999999" customHeight="1">
      <c r="A118" s="55" t="s">
        <v>622</v>
      </c>
      <c r="B118" s="56">
        <v>23</v>
      </c>
      <c r="C118" s="55" t="s">
        <v>321</v>
      </c>
      <c r="D118" s="101">
        <v>30.405000000000001</v>
      </c>
      <c r="E118" s="101">
        <v>0</v>
      </c>
      <c r="F118" s="100">
        <v>30.405000000000001</v>
      </c>
    </row>
    <row r="119" spans="1:6" ht="17.399999999999999" customHeight="1">
      <c r="A119" s="55" t="s">
        <v>613</v>
      </c>
      <c r="B119" s="56">
        <v>23</v>
      </c>
      <c r="C119" s="55" t="s">
        <v>321</v>
      </c>
      <c r="D119" s="100">
        <v>1936.36</v>
      </c>
      <c r="E119" s="100">
        <v>0</v>
      </c>
      <c r="F119" s="100">
        <v>1936</v>
      </c>
    </row>
    <row r="120" spans="1:6" ht="17.399999999999999" customHeight="1">
      <c r="A120" s="55" t="s">
        <v>623</v>
      </c>
      <c r="B120" s="56">
        <v>23</v>
      </c>
      <c r="C120" s="55" t="s">
        <v>321</v>
      </c>
      <c r="D120" s="100">
        <v>0</v>
      </c>
      <c r="E120" s="100">
        <v>0</v>
      </c>
      <c r="F120" s="100">
        <v>0</v>
      </c>
    </row>
    <row r="121" spans="1:6" ht="17.399999999999999" customHeight="1">
      <c r="A121" s="55" t="s">
        <v>619</v>
      </c>
      <c r="B121" s="56">
        <v>25</v>
      </c>
      <c r="C121" s="55" t="s">
        <v>565</v>
      </c>
      <c r="D121" s="100">
        <v>1540.71</v>
      </c>
      <c r="E121" s="100">
        <v>0</v>
      </c>
      <c r="F121" s="100">
        <v>1540.71</v>
      </c>
    </row>
    <row r="122" spans="1:6" ht="17.399999999999999" customHeight="1">
      <c r="A122" s="55" t="s">
        <v>609</v>
      </c>
      <c r="B122" s="56">
        <v>25</v>
      </c>
      <c r="C122" s="55" t="s">
        <v>565</v>
      </c>
      <c r="D122" s="100">
        <v>1510.2</v>
      </c>
      <c r="E122" s="100">
        <v>0</v>
      </c>
      <c r="F122" s="100">
        <v>1510.2</v>
      </c>
    </row>
    <row r="123" spans="1:6" ht="17.399999999999999" customHeight="1">
      <c r="A123" s="55" t="s">
        <v>620</v>
      </c>
      <c r="B123" s="56">
        <v>25</v>
      </c>
      <c r="C123" s="55" t="s">
        <v>565</v>
      </c>
      <c r="D123" s="100">
        <v>1779.9480000000001</v>
      </c>
      <c r="E123" s="100">
        <v>0</v>
      </c>
      <c r="F123" s="100">
        <v>1779.9480000000001</v>
      </c>
    </row>
    <row r="124" spans="1:6" ht="17.399999999999999" customHeight="1">
      <c r="A124" s="55" t="s">
        <v>617</v>
      </c>
      <c r="B124" s="56">
        <v>25</v>
      </c>
      <c r="C124" s="55" t="s">
        <v>565</v>
      </c>
      <c r="D124" s="100">
        <v>117366</v>
      </c>
      <c r="E124" s="100">
        <v>0</v>
      </c>
      <c r="F124" s="100">
        <v>117366</v>
      </c>
    </row>
    <row r="125" spans="1:6" ht="17.399999999999999" customHeight="1">
      <c r="A125" s="55" t="s">
        <v>618</v>
      </c>
      <c r="B125" s="56">
        <v>25</v>
      </c>
      <c r="C125" s="55" t="s">
        <v>565</v>
      </c>
      <c r="D125" s="100">
        <v>2658.41</v>
      </c>
      <c r="E125" s="100">
        <v>43.4</v>
      </c>
      <c r="F125" s="100">
        <v>2701.81</v>
      </c>
    </row>
    <row r="126" spans="1:6" ht="17.399999999999999" customHeight="1">
      <c r="A126" s="55" t="s">
        <v>621</v>
      </c>
      <c r="B126" s="56">
        <v>25</v>
      </c>
      <c r="C126" s="55" t="s">
        <v>565</v>
      </c>
      <c r="D126" s="100">
        <v>1603.37</v>
      </c>
      <c r="E126" s="100">
        <v>0</v>
      </c>
      <c r="F126" s="100">
        <v>1603.37</v>
      </c>
    </row>
    <row r="127" spans="1:6" ht="17.399999999999999" customHeight="1">
      <c r="A127" s="55" t="s">
        <v>622</v>
      </c>
      <c r="B127" s="56">
        <v>25</v>
      </c>
      <c r="C127" s="55" t="s">
        <v>565</v>
      </c>
      <c r="D127" s="100">
        <v>4471.79</v>
      </c>
      <c r="E127" s="100">
        <v>0</v>
      </c>
      <c r="F127" s="100">
        <v>4471.79</v>
      </c>
    </row>
    <row r="128" spans="1:6" ht="17.399999999999999" customHeight="1">
      <c r="A128" s="55" t="s">
        <v>613</v>
      </c>
      <c r="B128" s="56">
        <v>25</v>
      </c>
      <c r="C128" s="55" t="s">
        <v>565</v>
      </c>
      <c r="D128" s="100">
        <v>11407.2</v>
      </c>
      <c r="E128" s="100">
        <v>0</v>
      </c>
      <c r="F128" s="100">
        <v>11407.2</v>
      </c>
    </row>
    <row r="129" spans="1:6" ht="17.399999999999999" customHeight="1">
      <c r="A129" s="55" t="s">
        <v>623</v>
      </c>
      <c r="B129" s="56">
        <v>25</v>
      </c>
      <c r="C129" s="55" t="s">
        <v>565</v>
      </c>
      <c r="D129" s="100">
        <v>0</v>
      </c>
      <c r="E129" s="100">
        <v>0</v>
      </c>
      <c r="F129" s="100">
        <v>0</v>
      </c>
    </row>
    <row r="130" spans="1:6" ht="17.399999999999999" customHeight="1">
      <c r="A130" s="55" t="s">
        <v>619</v>
      </c>
      <c r="B130" s="56">
        <v>27</v>
      </c>
      <c r="C130" s="55" t="s">
        <v>126</v>
      </c>
      <c r="D130" s="100">
        <v>1432.5</v>
      </c>
      <c r="E130" s="100">
        <v>0</v>
      </c>
      <c r="F130" s="100">
        <v>1432.5</v>
      </c>
    </row>
    <row r="131" spans="1:6" ht="17.399999999999999" customHeight="1">
      <c r="A131" s="55" t="s">
        <v>609</v>
      </c>
      <c r="B131" s="56">
        <v>27</v>
      </c>
      <c r="C131" s="55" t="s">
        <v>126</v>
      </c>
      <c r="D131" s="100">
        <v>91</v>
      </c>
      <c r="E131" s="100">
        <v>0</v>
      </c>
      <c r="F131" s="100">
        <v>91</v>
      </c>
    </row>
    <row r="132" spans="1:6" ht="17.399999999999999" customHeight="1">
      <c r="A132" s="55" t="s">
        <v>620</v>
      </c>
      <c r="B132" s="56">
        <v>27</v>
      </c>
      <c r="C132" s="55" t="s">
        <v>126</v>
      </c>
      <c r="D132" s="100">
        <v>5.7000000000000002E-2</v>
      </c>
      <c r="E132" s="100">
        <v>0</v>
      </c>
      <c r="F132" s="100">
        <v>5.7000000000000002E-2</v>
      </c>
    </row>
    <row r="133" spans="1:6" ht="17.399999999999999" customHeight="1">
      <c r="A133" s="55" t="s">
        <v>617</v>
      </c>
      <c r="B133" s="56">
        <v>27</v>
      </c>
      <c r="C133" s="55" t="s">
        <v>126</v>
      </c>
      <c r="D133" s="100">
        <v>2439</v>
      </c>
      <c r="E133" s="100">
        <v>8031</v>
      </c>
      <c r="F133" s="100">
        <v>10470</v>
      </c>
    </row>
    <row r="134" spans="1:6" ht="17.399999999999999" customHeight="1">
      <c r="A134" s="55" t="s">
        <v>618</v>
      </c>
      <c r="B134" s="56">
        <v>27</v>
      </c>
      <c r="C134" s="55" t="s">
        <v>126</v>
      </c>
      <c r="D134" s="100">
        <v>207.57</v>
      </c>
      <c r="E134" s="100">
        <v>183.99</v>
      </c>
      <c r="F134" s="100">
        <v>391.56</v>
      </c>
    </row>
    <row r="135" spans="1:6" ht="17.399999999999999" customHeight="1">
      <c r="A135" s="55" t="s">
        <v>621</v>
      </c>
      <c r="B135" s="56">
        <v>27</v>
      </c>
      <c r="C135" s="55" t="s">
        <v>126</v>
      </c>
      <c r="D135" s="100">
        <v>382.03</v>
      </c>
      <c r="E135" s="100">
        <v>0</v>
      </c>
      <c r="F135" s="100">
        <v>382.03</v>
      </c>
    </row>
    <row r="136" spans="1:6" ht="17.399999999999999" customHeight="1">
      <c r="A136" s="55" t="s">
        <v>622</v>
      </c>
      <c r="B136" s="56">
        <v>27</v>
      </c>
      <c r="C136" s="55" t="s">
        <v>126</v>
      </c>
      <c r="D136" s="100">
        <v>0</v>
      </c>
      <c r="E136" s="100">
        <v>0</v>
      </c>
      <c r="F136" s="100">
        <v>0</v>
      </c>
    </row>
    <row r="137" spans="1:6" ht="17.399999999999999" customHeight="1">
      <c r="A137" s="55" t="s">
        <v>613</v>
      </c>
      <c r="B137" s="56">
        <v>27</v>
      </c>
      <c r="C137" s="55" t="s">
        <v>126</v>
      </c>
      <c r="D137" s="100">
        <v>3898.88</v>
      </c>
      <c r="E137" s="100">
        <v>1016.48</v>
      </c>
      <c r="F137" s="100">
        <v>4915.3600000000006</v>
      </c>
    </row>
    <row r="138" spans="1:6" ht="17.399999999999999" customHeight="1">
      <c r="A138" s="55" t="s">
        <v>623</v>
      </c>
      <c r="B138" s="56">
        <v>27</v>
      </c>
      <c r="C138" s="55" t="s">
        <v>126</v>
      </c>
      <c r="D138" s="100">
        <v>0</v>
      </c>
      <c r="E138" s="100">
        <v>0</v>
      </c>
      <c r="F138" s="100">
        <v>0</v>
      </c>
    </row>
    <row r="139" spans="1:6" ht="17.399999999999999" customHeight="1">
      <c r="A139" s="55" t="s">
        <v>619</v>
      </c>
      <c r="B139" s="56">
        <v>28</v>
      </c>
      <c r="C139" s="55" t="s">
        <v>759</v>
      </c>
      <c r="D139" s="100">
        <v>0</v>
      </c>
      <c r="E139" s="100">
        <v>0</v>
      </c>
      <c r="F139" s="100">
        <v>0</v>
      </c>
    </row>
    <row r="140" spans="1:6" ht="17.399999999999999" customHeight="1">
      <c r="A140" s="55" t="s">
        <v>609</v>
      </c>
      <c r="B140" s="56">
        <v>28</v>
      </c>
      <c r="C140" s="55" t="s">
        <v>759</v>
      </c>
      <c r="D140" s="110"/>
      <c r="E140" s="100">
        <v>0</v>
      </c>
      <c r="F140" s="100">
        <v>0</v>
      </c>
    </row>
    <row r="141" spans="1:6" ht="17.399999999999999" customHeight="1">
      <c r="A141" s="55" t="s">
        <v>620</v>
      </c>
      <c r="B141" s="56">
        <v>28</v>
      </c>
      <c r="C141" s="55" t="s">
        <v>759</v>
      </c>
      <c r="D141" s="100">
        <v>0</v>
      </c>
      <c r="E141" s="100">
        <v>0</v>
      </c>
      <c r="F141" s="100">
        <v>0</v>
      </c>
    </row>
    <row r="142" spans="1:6" ht="17.399999999999999" customHeight="1">
      <c r="A142" s="55" t="s">
        <v>617</v>
      </c>
      <c r="B142" s="56">
        <v>28</v>
      </c>
      <c r="C142" s="55" t="s">
        <v>759</v>
      </c>
      <c r="D142" s="100">
        <v>0</v>
      </c>
      <c r="E142" s="100">
        <v>0</v>
      </c>
      <c r="F142" s="100">
        <v>0</v>
      </c>
    </row>
    <row r="143" spans="1:6" ht="17.399999999999999" customHeight="1">
      <c r="A143" s="55" t="s">
        <v>618</v>
      </c>
      <c r="B143" s="56">
        <v>28</v>
      </c>
      <c r="C143" s="55" t="s">
        <v>759</v>
      </c>
      <c r="D143" s="110"/>
      <c r="E143" s="110"/>
      <c r="F143" s="100">
        <v>0</v>
      </c>
    </row>
    <row r="144" spans="1:6" ht="17.399999999999999" customHeight="1">
      <c r="A144" s="55" t="s">
        <v>621</v>
      </c>
      <c r="B144" s="56">
        <v>28</v>
      </c>
      <c r="C144" s="55" t="s">
        <v>759</v>
      </c>
      <c r="D144" s="100">
        <v>0</v>
      </c>
      <c r="E144" s="100">
        <v>0</v>
      </c>
      <c r="F144" s="100">
        <v>0</v>
      </c>
    </row>
    <row r="145" spans="1:6" ht="17.399999999999999" customHeight="1">
      <c r="A145" s="55" t="s">
        <v>622</v>
      </c>
      <c r="B145" s="56">
        <v>28</v>
      </c>
      <c r="C145" s="55" t="s">
        <v>759</v>
      </c>
      <c r="D145" s="100">
        <v>0</v>
      </c>
      <c r="E145" s="100">
        <v>0</v>
      </c>
      <c r="F145" s="100">
        <v>0</v>
      </c>
    </row>
    <row r="146" spans="1:6" ht="17.399999999999999" customHeight="1">
      <c r="A146" s="55" t="s">
        <v>613</v>
      </c>
      <c r="B146" s="56">
        <v>28</v>
      </c>
      <c r="C146" s="55" t="s">
        <v>759</v>
      </c>
      <c r="D146" s="100">
        <v>3391.1</v>
      </c>
      <c r="E146" s="100">
        <v>37.840000000000003</v>
      </c>
      <c r="F146" s="100">
        <v>3428.94</v>
      </c>
    </row>
    <row r="147" spans="1:6" ht="17.399999999999999" customHeight="1">
      <c r="A147" s="55" t="s">
        <v>623</v>
      </c>
      <c r="B147" s="56">
        <v>28</v>
      </c>
      <c r="C147" s="55" t="s">
        <v>759</v>
      </c>
      <c r="D147" s="100">
        <v>0</v>
      </c>
      <c r="E147" s="100">
        <v>0</v>
      </c>
      <c r="F147" s="100">
        <v>0</v>
      </c>
    </row>
    <row r="148" spans="1:6" ht="17.399999999999999" customHeight="1">
      <c r="A148" s="55" t="s">
        <v>619</v>
      </c>
      <c r="B148" s="56">
        <v>29</v>
      </c>
      <c r="C148" s="55" t="s">
        <v>566</v>
      </c>
      <c r="D148" s="100">
        <v>302.17</v>
      </c>
      <c r="E148" s="100">
        <v>0</v>
      </c>
      <c r="F148" s="100">
        <v>302</v>
      </c>
    </row>
    <row r="149" spans="1:6" ht="17.399999999999999" customHeight="1">
      <c r="A149" s="55" t="s">
        <v>609</v>
      </c>
      <c r="B149" s="56">
        <v>29</v>
      </c>
      <c r="C149" s="55" t="s">
        <v>566</v>
      </c>
      <c r="D149" s="100">
        <v>903.1</v>
      </c>
      <c r="E149" s="100">
        <v>0</v>
      </c>
      <c r="F149" s="100">
        <v>903.1</v>
      </c>
    </row>
    <row r="150" spans="1:6" ht="17.399999999999999" customHeight="1">
      <c r="A150" s="55" t="s">
        <v>620</v>
      </c>
      <c r="B150" s="56">
        <v>29</v>
      </c>
      <c r="C150" s="55" t="s">
        <v>566</v>
      </c>
      <c r="D150" s="100">
        <v>0</v>
      </c>
      <c r="E150" s="100">
        <v>0</v>
      </c>
      <c r="F150" s="100">
        <v>0</v>
      </c>
    </row>
    <row r="151" spans="1:6" ht="17.399999999999999" customHeight="1">
      <c r="A151" s="55" t="s">
        <v>617</v>
      </c>
      <c r="B151" s="56">
        <v>29</v>
      </c>
      <c r="C151" s="55" t="s">
        <v>566</v>
      </c>
      <c r="D151" s="109">
        <v>79727</v>
      </c>
      <c r="E151" s="109">
        <v>4364</v>
      </c>
      <c r="F151" s="100">
        <v>84091</v>
      </c>
    </row>
    <row r="152" spans="1:6" ht="17.399999999999999" customHeight="1">
      <c r="A152" s="55" t="s">
        <v>618</v>
      </c>
      <c r="B152" s="56">
        <v>29</v>
      </c>
      <c r="C152" s="55" t="s">
        <v>566</v>
      </c>
      <c r="D152" s="100">
        <v>821.04</v>
      </c>
      <c r="E152" s="100">
        <v>65</v>
      </c>
      <c r="F152" s="100">
        <v>886.04</v>
      </c>
    </row>
    <row r="153" spans="1:6" ht="17.399999999999999" customHeight="1">
      <c r="A153" s="55" t="s">
        <v>621</v>
      </c>
      <c r="B153" s="56">
        <v>29</v>
      </c>
      <c r="C153" s="55" t="s">
        <v>566</v>
      </c>
      <c r="D153" s="100">
        <v>142.54</v>
      </c>
      <c r="E153" s="100">
        <v>0.03</v>
      </c>
      <c r="F153" s="100">
        <v>142.57</v>
      </c>
    </row>
    <row r="154" spans="1:6" ht="17.399999999999999" customHeight="1">
      <c r="A154" s="55" t="s">
        <v>622</v>
      </c>
      <c r="B154" s="56">
        <v>29</v>
      </c>
      <c r="C154" s="55" t="s">
        <v>566</v>
      </c>
      <c r="D154" s="100">
        <v>1091.3800000000001</v>
      </c>
      <c r="E154" s="100">
        <v>0</v>
      </c>
      <c r="F154" s="100">
        <v>1091</v>
      </c>
    </row>
    <row r="155" spans="1:6" ht="17.399999999999999" customHeight="1">
      <c r="A155" s="55" t="s">
        <v>613</v>
      </c>
      <c r="B155" s="56">
        <v>29</v>
      </c>
      <c r="C155" s="55" t="s">
        <v>566</v>
      </c>
      <c r="D155" s="100">
        <v>3372.97</v>
      </c>
      <c r="E155" s="100">
        <v>0</v>
      </c>
      <c r="F155" s="100">
        <v>3372.97</v>
      </c>
    </row>
    <row r="156" spans="1:6" ht="17.399999999999999" customHeight="1">
      <c r="A156" s="55" t="s">
        <v>623</v>
      </c>
      <c r="B156" s="56">
        <v>29</v>
      </c>
      <c r="C156" s="55" t="s">
        <v>566</v>
      </c>
      <c r="D156" s="100">
        <v>0</v>
      </c>
      <c r="E156" s="100">
        <v>0</v>
      </c>
      <c r="F156" s="100">
        <v>0</v>
      </c>
    </row>
    <row r="157" spans="1:6" ht="17.399999999999999" customHeight="1">
      <c r="A157" s="55" t="s">
        <v>619</v>
      </c>
      <c r="B157" s="56">
        <v>31</v>
      </c>
      <c r="C157" s="55" t="s">
        <v>567</v>
      </c>
      <c r="D157" s="100">
        <v>119.18</v>
      </c>
      <c r="E157" s="100">
        <v>0</v>
      </c>
      <c r="F157" s="100">
        <v>119.18</v>
      </c>
    </row>
    <row r="158" spans="1:6" ht="17.399999999999999" customHeight="1">
      <c r="A158" s="55" t="s">
        <v>609</v>
      </c>
      <c r="B158" s="56">
        <v>31</v>
      </c>
      <c r="C158" s="55" t="s">
        <v>567</v>
      </c>
      <c r="D158" s="100">
        <v>3290</v>
      </c>
      <c r="E158" s="100">
        <v>0</v>
      </c>
      <c r="F158" s="100">
        <v>3290</v>
      </c>
    </row>
    <row r="159" spans="1:6" ht="17.399999999999999" customHeight="1">
      <c r="A159" s="55" t="s">
        <v>620</v>
      </c>
      <c r="B159" s="56">
        <v>31</v>
      </c>
      <c r="C159" s="55" t="s">
        <v>567</v>
      </c>
      <c r="D159" s="100">
        <v>45.225000000000001</v>
      </c>
      <c r="E159" s="100">
        <v>0</v>
      </c>
      <c r="F159" s="100">
        <v>45.225000000000001</v>
      </c>
    </row>
    <row r="160" spans="1:6" ht="17.399999999999999" customHeight="1">
      <c r="A160" s="55" t="s">
        <v>617</v>
      </c>
      <c r="B160" s="56">
        <v>31</v>
      </c>
      <c r="C160" s="55" t="s">
        <v>567</v>
      </c>
      <c r="D160" s="100">
        <v>0</v>
      </c>
      <c r="E160" s="100">
        <v>94</v>
      </c>
      <c r="F160" s="100">
        <v>94</v>
      </c>
    </row>
    <row r="161" spans="1:6" ht="17.399999999999999" customHeight="1">
      <c r="A161" s="55" t="s">
        <v>618</v>
      </c>
      <c r="B161" s="56">
        <v>31</v>
      </c>
      <c r="C161" s="55" t="s">
        <v>567</v>
      </c>
      <c r="D161" s="100">
        <v>101.66</v>
      </c>
      <c r="E161" s="100">
        <v>24.5</v>
      </c>
      <c r="F161" s="100">
        <v>126.16</v>
      </c>
    </row>
    <row r="162" spans="1:6" ht="17.399999999999999" customHeight="1">
      <c r="A162" s="55" t="s">
        <v>621</v>
      </c>
      <c r="B162" s="56">
        <v>31</v>
      </c>
      <c r="C162" s="55" t="s">
        <v>567</v>
      </c>
      <c r="D162" s="100">
        <v>90.98</v>
      </c>
      <c r="E162" s="100">
        <v>0</v>
      </c>
      <c r="F162" s="100">
        <v>90.98</v>
      </c>
    </row>
    <row r="163" spans="1:6" ht="17.399999999999999" customHeight="1">
      <c r="A163" s="55" t="s">
        <v>622</v>
      </c>
      <c r="B163" s="56">
        <v>31</v>
      </c>
      <c r="C163" s="55" t="s">
        <v>567</v>
      </c>
      <c r="D163" s="100">
        <v>2833.95</v>
      </c>
      <c r="E163" s="100">
        <v>0</v>
      </c>
      <c r="F163" s="100">
        <v>2833.95</v>
      </c>
    </row>
    <row r="164" spans="1:6" ht="17.399999999999999" customHeight="1">
      <c r="A164" s="55" t="s">
        <v>613</v>
      </c>
      <c r="B164" s="56">
        <v>31</v>
      </c>
      <c r="C164" s="55" t="s">
        <v>567</v>
      </c>
      <c r="D164" s="100">
        <v>3644</v>
      </c>
      <c r="E164" s="100">
        <v>0</v>
      </c>
      <c r="F164" s="100">
        <v>3644</v>
      </c>
    </row>
    <row r="165" spans="1:6" ht="17.399999999999999" customHeight="1">
      <c r="A165" s="55" t="s">
        <v>623</v>
      </c>
      <c r="B165" s="56">
        <v>31</v>
      </c>
      <c r="C165" s="55" t="s">
        <v>567</v>
      </c>
      <c r="D165" s="100">
        <v>0</v>
      </c>
      <c r="E165" s="100">
        <v>0</v>
      </c>
      <c r="F165" s="100">
        <v>0</v>
      </c>
    </row>
    <row r="166" spans="1:6" ht="17.399999999999999" customHeight="1">
      <c r="A166" s="55" t="s">
        <v>619</v>
      </c>
      <c r="B166" s="56">
        <v>33</v>
      </c>
      <c r="C166" s="55" t="s">
        <v>148</v>
      </c>
      <c r="D166" s="100">
        <v>12.25</v>
      </c>
      <c r="E166" s="100">
        <v>302</v>
      </c>
      <c r="F166" s="100">
        <v>314</v>
      </c>
    </row>
    <row r="167" spans="1:6" ht="17.399999999999999" customHeight="1">
      <c r="A167" s="55" t="s">
        <v>609</v>
      </c>
      <c r="B167" s="56">
        <v>33</v>
      </c>
      <c r="C167" s="55" t="s">
        <v>148</v>
      </c>
      <c r="D167" s="100">
        <v>63.4</v>
      </c>
      <c r="E167" s="100">
        <v>0</v>
      </c>
      <c r="F167" s="100">
        <v>63</v>
      </c>
    </row>
    <row r="168" spans="1:6" ht="17.399999999999999" customHeight="1">
      <c r="A168" s="55" t="s">
        <v>620</v>
      </c>
      <c r="B168" s="56">
        <v>33</v>
      </c>
      <c r="C168" s="55" t="s">
        <v>148</v>
      </c>
      <c r="D168" s="100">
        <v>0</v>
      </c>
      <c r="E168" s="100">
        <v>0</v>
      </c>
      <c r="F168" s="100">
        <v>0</v>
      </c>
    </row>
    <row r="169" spans="1:6" ht="17.399999999999999" customHeight="1">
      <c r="A169" s="55" t="s">
        <v>617</v>
      </c>
      <c r="B169" s="56">
        <v>33</v>
      </c>
      <c r="C169" s="55" t="s">
        <v>148</v>
      </c>
      <c r="D169" s="100">
        <v>0</v>
      </c>
      <c r="E169" s="100">
        <v>24917</v>
      </c>
      <c r="F169" s="100">
        <v>24917</v>
      </c>
    </row>
    <row r="170" spans="1:6" ht="17.399999999999999" customHeight="1">
      <c r="A170" s="55" t="s">
        <v>618</v>
      </c>
      <c r="B170" s="56">
        <v>33</v>
      </c>
      <c r="C170" s="55" t="s">
        <v>148</v>
      </c>
      <c r="D170" s="100">
        <v>149.84</v>
      </c>
      <c r="E170" s="100">
        <v>122.3</v>
      </c>
      <c r="F170" s="100">
        <v>272.14</v>
      </c>
    </row>
    <row r="171" spans="1:6" ht="17.399999999999999" customHeight="1">
      <c r="A171" s="55" t="s">
        <v>621</v>
      </c>
      <c r="B171" s="56">
        <v>33</v>
      </c>
      <c r="C171" s="55" t="s">
        <v>148</v>
      </c>
      <c r="D171" s="100">
        <v>0</v>
      </c>
      <c r="E171" s="100">
        <v>0</v>
      </c>
      <c r="F171" s="100">
        <v>0</v>
      </c>
    </row>
    <row r="172" spans="1:6" ht="17.399999999999999" customHeight="1">
      <c r="A172" s="55" t="s">
        <v>622</v>
      </c>
      <c r="B172" s="56">
        <v>33</v>
      </c>
      <c r="C172" s="55" t="s">
        <v>148</v>
      </c>
      <c r="D172" s="100">
        <v>0</v>
      </c>
      <c r="E172" s="100">
        <v>0</v>
      </c>
      <c r="F172" s="100">
        <v>0</v>
      </c>
    </row>
    <row r="173" spans="1:6" ht="17.399999999999999" customHeight="1">
      <c r="A173" s="55" t="s">
        <v>613</v>
      </c>
      <c r="B173" s="56">
        <v>33</v>
      </c>
      <c r="C173" s="55" t="s">
        <v>148</v>
      </c>
      <c r="D173" s="100">
        <v>375.03</v>
      </c>
      <c r="E173" s="100">
        <v>0</v>
      </c>
      <c r="F173" s="100">
        <v>375.03</v>
      </c>
    </row>
    <row r="174" spans="1:6" ht="17.399999999999999" customHeight="1">
      <c r="A174" s="55" t="s">
        <v>623</v>
      </c>
      <c r="B174" s="56">
        <v>33</v>
      </c>
      <c r="C174" s="55" t="s">
        <v>148</v>
      </c>
      <c r="D174" s="100">
        <v>0</v>
      </c>
      <c r="E174" s="100">
        <v>0</v>
      </c>
      <c r="F174" s="100">
        <v>0</v>
      </c>
    </row>
    <row r="175" spans="1:6" ht="17.399999999999999" customHeight="1">
      <c r="A175" s="55" t="s">
        <v>619</v>
      </c>
      <c r="B175" s="56">
        <v>35</v>
      </c>
      <c r="C175" s="55" t="s">
        <v>314</v>
      </c>
      <c r="D175" s="100">
        <v>1646.49</v>
      </c>
      <c r="E175" s="100">
        <v>163</v>
      </c>
      <c r="F175" s="96">
        <v>1809</v>
      </c>
    </row>
    <row r="176" spans="1:6" ht="17.399999999999999" customHeight="1">
      <c r="A176" s="55" t="s">
        <v>609</v>
      </c>
      <c r="B176" s="56">
        <v>35</v>
      </c>
      <c r="C176" s="55" t="s">
        <v>314</v>
      </c>
      <c r="D176" s="100">
        <v>1621.3</v>
      </c>
      <c r="E176" s="100">
        <v>0</v>
      </c>
      <c r="F176" s="100">
        <v>1621.3</v>
      </c>
    </row>
    <row r="177" spans="1:6" ht="17.399999999999999" customHeight="1">
      <c r="A177" s="55" t="s">
        <v>620</v>
      </c>
      <c r="B177" s="56">
        <v>35</v>
      </c>
      <c r="C177" s="55" t="s">
        <v>314</v>
      </c>
      <c r="D177" s="100">
        <v>4.1749999999999998</v>
      </c>
      <c r="E177" s="100">
        <v>0</v>
      </c>
      <c r="F177" s="100">
        <v>4.1749999999999998</v>
      </c>
    </row>
    <row r="178" spans="1:6" ht="17.399999999999999" customHeight="1">
      <c r="A178" s="55" t="s">
        <v>617</v>
      </c>
      <c r="B178" s="56">
        <v>35</v>
      </c>
      <c r="C178" s="55" t="s">
        <v>314</v>
      </c>
      <c r="D178" s="100">
        <v>6415</v>
      </c>
      <c r="E178" s="100">
        <v>11282</v>
      </c>
      <c r="F178" s="100">
        <v>17697</v>
      </c>
    </row>
    <row r="179" spans="1:6" ht="17.399999999999999" customHeight="1">
      <c r="A179" s="55" t="s">
        <v>618</v>
      </c>
      <c r="B179" s="56">
        <v>35</v>
      </c>
      <c r="C179" s="55" t="s">
        <v>314</v>
      </c>
      <c r="D179" s="100">
        <v>98.4</v>
      </c>
      <c r="E179" s="100">
        <v>91.92</v>
      </c>
      <c r="F179" s="100">
        <v>190.32</v>
      </c>
    </row>
    <row r="180" spans="1:6" ht="17.399999999999999" customHeight="1">
      <c r="A180" s="55" t="s">
        <v>621</v>
      </c>
      <c r="B180" s="56">
        <v>35</v>
      </c>
      <c r="C180" s="55" t="s">
        <v>314</v>
      </c>
      <c r="D180" s="101">
        <v>256.08</v>
      </c>
      <c r="E180" s="100">
        <v>475.5</v>
      </c>
      <c r="F180" s="100">
        <v>731.57999999999993</v>
      </c>
    </row>
    <row r="181" spans="1:6" ht="17.399999999999999" customHeight="1">
      <c r="A181" s="55" t="s">
        <v>622</v>
      </c>
      <c r="B181" s="56">
        <v>35</v>
      </c>
      <c r="C181" s="55" t="s">
        <v>314</v>
      </c>
      <c r="D181" s="100">
        <v>0</v>
      </c>
      <c r="E181" s="100">
        <v>0</v>
      </c>
      <c r="F181" s="100">
        <v>0</v>
      </c>
    </row>
    <row r="182" spans="1:6" ht="17.399999999999999" customHeight="1">
      <c r="A182" s="55" t="s">
        <v>613</v>
      </c>
      <c r="B182" s="56">
        <v>35</v>
      </c>
      <c r="C182" s="55" t="s">
        <v>314</v>
      </c>
      <c r="D182" s="100">
        <v>3292.09</v>
      </c>
      <c r="E182" s="100">
        <v>4211.6000000000004</v>
      </c>
      <c r="F182" s="100">
        <v>7503.6900000000005</v>
      </c>
    </row>
    <row r="183" spans="1:6" ht="17.399999999999999" customHeight="1">
      <c r="A183" s="55" t="s">
        <v>623</v>
      </c>
      <c r="B183" s="56">
        <v>35</v>
      </c>
      <c r="C183" s="55" t="s">
        <v>314</v>
      </c>
      <c r="D183" s="100">
        <v>0</v>
      </c>
      <c r="E183" s="100">
        <v>0</v>
      </c>
      <c r="F183" s="100">
        <v>0</v>
      </c>
    </row>
    <row r="184" spans="1:6" ht="17.399999999999999" customHeight="1">
      <c r="A184" s="55" t="s">
        <v>619</v>
      </c>
      <c r="B184" s="56">
        <v>37</v>
      </c>
      <c r="C184" s="55" t="s">
        <v>568</v>
      </c>
      <c r="D184" s="100">
        <v>39.72</v>
      </c>
      <c r="E184" s="100">
        <v>0</v>
      </c>
      <c r="F184" s="100">
        <v>39.72</v>
      </c>
    </row>
    <row r="185" spans="1:6" ht="17.399999999999999" customHeight="1">
      <c r="A185" s="55" t="s">
        <v>609</v>
      </c>
      <c r="B185" s="56">
        <v>37</v>
      </c>
      <c r="C185" s="55" t="s">
        <v>568</v>
      </c>
      <c r="D185" s="100">
        <v>63</v>
      </c>
      <c r="E185" s="100">
        <v>0</v>
      </c>
      <c r="F185" s="100">
        <v>63</v>
      </c>
    </row>
    <row r="186" spans="1:6" ht="17.399999999999999" customHeight="1">
      <c r="A186" s="55" t="s">
        <v>620</v>
      </c>
      <c r="B186" s="56">
        <v>37</v>
      </c>
      <c r="C186" s="55" t="s">
        <v>568</v>
      </c>
      <c r="D186" s="100">
        <v>0</v>
      </c>
      <c r="E186" s="101">
        <v>0</v>
      </c>
      <c r="F186" s="100">
        <v>0</v>
      </c>
    </row>
    <row r="187" spans="1:6" ht="17.399999999999999" customHeight="1">
      <c r="A187" s="55" t="s">
        <v>617</v>
      </c>
      <c r="B187" s="56">
        <v>37</v>
      </c>
      <c r="C187" s="55" t="s">
        <v>568</v>
      </c>
      <c r="D187" s="102">
        <v>32971</v>
      </c>
      <c r="E187" s="101">
        <v>22741</v>
      </c>
      <c r="F187" s="100">
        <v>55712</v>
      </c>
    </row>
    <row r="188" spans="1:6" ht="17.399999999999999" customHeight="1">
      <c r="A188" s="55" t="s">
        <v>618</v>
      </c>
      <c r="B188" s="56">
        <v>37</v>
      </c>
      <c r="C188" s="55" t="s">
        <v>568</v>
      </c>
      <c r="D188" s="100">
        <v>381.05</v>
      </c>
      <c r="E188" s="100">
        <v>41.18</v>
      </c>
      <c r="F188" s="100">
        <v>422.23</v>
      </c>
    </row>
    <row r="189" spans="1:6" ht="17.399999999999999" customHeight="1">
      <c r="A189" s="55" t="s">
        <v>621</v>
      </c>
      <c r="B189" s="56">
        <v>37</v>
      </c>
      <c r="C189" s="55" t="s">
        <v>568</v>
      </c>
      <c r="D189" s="100">
        <v>5.73</v>
      </c>
      <c r="E189" s="100">
        <v>0</v>
      </c>
      <c r="F189" s="100">
        <v>5.73</v>
      </c>
    </row>
    <row r="190" spans="1:6" ht="17.399999999999999" customHeight="1">
      <c r="A190" s="55" t="s">
        <v>622</v>
      </c>
      <c r="B190" s="56">
        <v>37</v>
      </c>
      <c r="C190" s="55" t="s">
        <v>568</v>
      </c>
      <c r="D190" s="100">
        <v>0</v>
      </c>
      <c r="E190" s="100">
        <v>0</v>
      </c>
      <c r="F190" s="100">
        <v>0</v>
      </c>
    </row>
    <row r="191" spans="1:6" ht="17.399999999999999" customHeight="1">
      <c r="A191" s="55" t="s">
        <v>613</v>
      </c>
      <c r="B191" s="56">
        <v>37</v>
      </c>
      <c r="C191" s="55" t="s">
        <v>568</v>
      </c>
      <c r="D191" s="100">
        <v>1417.65</v>
      </c>
      <c r="E191" s="100">
        <v>0</v>
      </c>
      <c r="F191" s="100">
        <v>1417.65</v>
      </c>
    </row>
    <row r="192" spans="1:6" ht="17.399999999999999" customHeight="1">
      <c r="A192" s="55" t="s">
        <v>623</v>
      </c>
      <c r="B192" s="56">
        <v>37</v>
      </c>
      <c r="C192" s="55" t="s">
        <v>568</v>
      </c>
      <c r="D192" s="100">
        <v>0</v>
      </c>
      <c r="E192" s="100">
        <v>14123</v>
      </c>
      <c r="F192" s="100">
        <v>14123</v>
      </c>
    </row>
    <row r="193" spans="1:6" ht="17.399999999999999" customHeight="1">
      <c r="A193" s="55" t="s">
        <v>619</v>
      </c>
      <c r="B193" s="56">
        <v>39</v>
      </c>
      <c r="C193" s="55" t="s">
        <v>569</v>
      </c>
      <c r="D193" s="100">
        <v>3961.11</v>
      </c>
      <c r="E193" s="100">
        <v>3.71</v>
      </c>
      <c r="F193" s="100">
        <v>3964.82</v>
      </c>
    </row>
    <row r="194" spans="1:6" ht="17.399999999999999" customHeight="1">
      <c r="A194" s="55" t="s">
        <v>609</v>
      </c>
      <c r="B194" s="56">
        <v>39</v>
      </c>
      <c r="C194" s="55" t="s">
        <v>569</v>
      </c>
      <c r="D194" s="100">
        <v>1335.7</v>
      </c>
      <c r="E194" s="100">
        <v>0</v>
      </c>
      <c r="F194" s="100">
        <v>1335.7</v>
      </c>
    </row>
    <row r="195" spans="1:6" ht="17.399999999999999" customHeight="1">
      <c r="A195" s="55" t="s">
        <v>620</v>
      </c>
      <c r="B195" s="56">
        <v>39</v>
      </c>
      <c r="C195" s="55" t="s">
        <v>569</v>
      </c>
      <c r="D195" s="100">
        <v>0</v>
      </c>
      <c r="E195" s="100">
        <v>0</v>
      </c>
      <c r="F195" s="100">
        <v>0</v>
      </c>
    </row>
    <row r="196" spans="1:6" ht="17.399999999999999" customHeight="1">
      <c r="A196" s="55" t="s">
        <v>617</v>
      </c>
      <c r="B196" s="56">
        <v>39</v>
      </c>
      <c r="C196" s="55" t="s">
        <v>569</v>
      </c>
      <c r="D196" s="100">
        <v>1169</v>
      </c>
      <c r="E196" s="100">
        <v>96232</v>
      </c>
      <c r="F196" s="100">
        <v>97401</v>
      </c>
    </row>
    <row r="197" spans="1:6" ht="17.399999999999999" customHeight="1">
      <c r="A197" s="55" t="s">
        <v>618</v>
      </c>
      <c r="B197" s="56">
        <v>39</v>
      </c>
      <c r="C197" s="55" t="s">
        <v>569</v>
      </c>
      <c r="D197" s="100">
        <v>182.31</v>
      </c>
      <c r="E197" s="100">
        <v>165.62</v>
      </c>
      <c r="F197" s="100">
        <v>347.93</v>
      </c>
    </row>
    <row r="198" spans="1:6" ht="17.399999999999999" customHeight="1">
      <c r="A198" s="55" t="s">
        <v>621</v>
      </c>
      <c r="B198" s="56">
        <v>39</v>
      </c>
      <c r="C198" s="55" t="s">
        <v>569</v>
      </c>
      <c r="D198" s="100">
        <v>158.33000000000001</v>
      </c>
      <c r="E198" s="100">
        <v>0</v>
      </c>
      <c r="F198" s="100">
        <v>158.33000000000001</v>
      </c>
    </row>
    <row r="199" spans="1:6" ht="17.399999999999999" customHeight="1">
      <c r="A199" s="55" t="s">
        <v>622</v>
      </c>
      <c r="B199" s="56">
        <v>39</v>
      </c>
      <c r="C199" s="55" t="s">
        <v>569</v>
      </c>
      <c r="D199" s="100">
        <v>0</v>
      </c>
      <c r="E199" s="100">
        <v>0</v>
      </c>
      <c r="F199" s="100">
        <v>0</v>
      </c>
    </row>
    <row r="200" spans="1:6" ht="17.399999999999999" customHeight="1">
      <c r="A200" s="55" t="s">
        <v>613</v>
      </c>
      <c r="B200" s="56">
        <v>39</v>
      </c>
      <c r="C200" s="55" t="s">
        <v>569</v>
      </c>
      <c r="D200" s="100">
        <v>1562.82</v>
      </c>
      <c r="E200" s="100">
        <v>385.21</v>
      </c>
      <c r="F200" s="100">
        <v>1948.03</v>
      </c>
    </row>
    <row r="201" spans="1:6" ht="17.399999999999999" customHeight="1">
      <c r="A201" s="55" t="s">
        <v>623</v>
      </c>
      <c r="B201" s="56">
        <v>39</v>
      </c>
      <c r="C201" s="55" t="s">
        <v>569</v>
      </c>
      <c r="D201" s="100">
        <v>0</v>
      </c>
      <c r="E201" s="100">
        <v>27337</v>
      </c>
      <c r="F201" s="100">
        <v>27337</v>
      </c>
    </row>
    <row r="202" spans="1:6" ht="17.399999999999999" customHeight="1">
      <c r="A202" s="55" t="s">
        <v>619</v>
      </c>
      <c r="B202" s="56">
        <v>41</v>
      </c>
      <c r="C202" s="55" t="s">
        <v>570</v>
      </c>
      <c r="D202" s="100">
        <v>70.5</v>
      </c>
      <c r="E202" s="100">
        <v>0</v>
      </c>
      <c r="F202" s="100">
        <v>70.5</v>
      </c>
    </row>
    <row r="203" spans="1:6" ht="17.399999999999999" customHeight="1">
      <c r="A203" s="55" t="s">
        <v>609</v>
      </c>
      <c r="B203" s="56">
        <v>41</v>
      </c>
      <c r="C203" s="55" t="s">
        <v>570</v>
      </c>
      <c r="D203" s="100">
        <v>149.4</v>
      </c>
      <c r="E203" s="100">
        <v>0</v>
      </c>
      <c r="F203" s="100">
        <v>149.4</v>
      </c>
    </row>
    <row r="204" spans="1:6" ht="17.399999999999999" customHeight="1">
      <c r="A204" s="55" t="s">
        <v>620</v>
      </c>
      <c r="B204" s="56">
        <v>41</v>
      </c>
      <c r="C204" s="55" t="s">
        <v>570</v>
      </c>
      <c r="D204" s="100">
        <v>0</v>
      </c>
      <c r="E204" s="100">
        <v>0</v>
      </c>
      <c r="F204" s="100">
        <v>0</v>
      </c>
    </row>
    <row r="205" spans="1:6" ht="17.399999999999999" customHeight="1">
      <c r="A205" s="55" t="s">
        <v>617</v>
      </c>
      <c r="B205" s="56">
        <v>41</v>
      </c>
      <c r="C205" s="55" t="s">
        <v>570</v>
      </c>
      <c r="D205" s="100">
        <v>115446</v>
      </c>
      <c r="E205" s="100">
        <v>0</v>
      </c>
      <c r="F205" s="100">
        <v>115446</v>
      </c>
    </row>
    <row r="206" spans="1:6" ht="17.399999999999999" customHeight="1">
      <c r="A206" s="55" t="s">
        <v>618</v>
      </c>
      <c r="B206" s="56">
        <v>41</v>
      </c>
      <c r="C206" s="55" t="s">
        <v>570</v>
      </c>
      <c r="D206" s="100">
        <v>4300.24</v>
      </c>
      <c r="E206" s="100">
        <v>72.069999999999993</v>
      </c>
      <c r="F206" s="100">
        <v>4372.3099999999995</v>
      </c>
    </row>
    <row r="207" spans="1:6" ht="17.399999999999999" customHeight="1">
      <c r="A207" s="55" t="s">
        <v>621</v>
      </c>
      <c r="B207" s="56">
        <v>41</v>
      </c>
      <c r="C207" s="55" t="s">
        <v>570</v>
      </c>
      <c r="D207" s="100">
        <v>2.1</v>
      </c>
      <c r="E207" s="100">
        <v>0</v>
      </c>
      <c r="F207" s="100">
        <v>2</v>
      </c>
    </row>
    <row r="208" spans="1:6" ht="17.399999999999999" customHeight="1">
      <c r="A208" s="55" t="s">
        <v>622</v>
      </c>
      <c r="B208" s="56">
        <v>41</v>
      </c>
      <c r="C208" s="55" t="s">
        <v>570</v>
      </c>
      <c r="D208" s="100">
        <v>0</v>
      </c>
      <c r="E208" s="100">
        <v>0</v>
      </c>
      <c r="F208" s="100">
        <v>0</v>
      </c>
    </row>
    <row r="209" spans="1:6" ht="17.399999999999999" customHeight="1">
      <c r="A209" s="55" t="s">
        <v>613</v>
      </c>
      <c r="B209" s="56">
        <v>41</v>
      </c>
      <c r="C209" s="55" t="s">
        <v>570</v>
      </c>
      <c r="D209" s="100">
        <v>3045.85</v>
      </c>
      <c r="E209" s="100">
        <v>0</v>
      </c>
      <c r="F209" s="100">
        <v>3045.85</v>
      </c>
    </row>
    <row r="210" spans="1:6" ht="17.399999999999999" customHeight="1">
      <c r="A210" s="55" t="s">
        <v>623</v>
      </c>
      <c r="B210" s="56">
        <v>41</v>
      </c>
      <c r="C210" s="55" t="s">
        <v>570</v>
      </c>
      <c r="D210" s="100">
        <v>0</v>
      </c>
      <c r="E210" s="100">
        <v>0</v>
      </c>
      <c r="F210" s="100">
        <v>0</v>
      </c>
    </row>
    <row r="211" spans="1:6" ht="17.399999999999999" customHeight="1">
      <c r="A211" s="55" t="s">
        <v>619</v>
      </c>
      <c r="B211" s="56">
        <v>43</v>
      </c>
      <c r="C211" s="55" t="s">
        <v>316</v>
      </c>
      <c r="D211" s="100">
        <v>2049.52</v>
      </c>
      <c r="E211" s="100">
        <v>716.23</v>
      </c>
      <c r="F211" s="100">
        <v>2765.75</v>
      </c>
    </row>
    <row r="212" spans="1:6" ht="17.399999999999999" customHeight="1">
      <c r="A212" s="55" t="s">
        <v>609</v>
      </c>
      <c r="B212" s="56">
        <v>43</v>
      </c>
      <c r="C212" s="55" t="s">
        <v>316</v>
      </c>
      <c r="D212" s="100">
        <v>3132.4</v>
      </c>
      <c r="E212" s="100">
        <v>0</v>
      </c>
      <c r="F212" s="100">
        <v>3132.4</v>
      </c>
    </row>
    <row r="213" spans="1:6" ht="17.399999999999999" customHeight="1">
      <c r="A213" s="55" t="s">
        <v>620</v>
      </c>
      <c r="B213" s="56">
        <v>43</v>
      </c>
      <c r="C213" s="55" t="s">
        <v>316</v>
      </c>
      <c r="D213" s="100">
        <v>2582.6860000000001</v>
      </c>
      <c r="E213" s="100">
        <v>0</v>
      </c>
      <c r="F213" s="100">
        <v>2582.6860000000001</v>
      </c>
    </row>
    <row r="214" spans="1:6" ht="17.399999999999999" customHeight="1">
      <c r="A214" s="55" t="s">
        <v>617</v>
      </c>
      <c r="B214" s="56">
        <v>43</v>
      </c>
      <c r="C214" s="55" t="s">
        <v>316</v>
      </c>
      <c r="D214" s="100">
        <v>572.88</v>
      </c>
      <c r="E214" s="100">
        <v>35890</v>
      </c>
      <c r="F214" s="100">
        <v>36463</v>
      </c>
    </row>
    <row r="215" spans="1:6" ht="17.399999999999999" customHeight="1">
      <c r="A215" s="55" t="s">
        <v>618</v>
      </c>
      <c r="B215" s="56">
        <v>43</v>
      </c>
      <c r="C215" s="55" t="s">
        <v>316</v>
      </c>
      <c r="D215" s="100">
        <v>47.87</v>
      </c>
      <c r="E215" s="100">
        <v>29.74</v>
      </c>
      <c r="F215" s="100">
        <v>77.61</v>
      </c>
    </row>
    <row r="216" spans="1:6" ht="17.399999999999999" customHeight="1">
      <c r="A216" s="55" t="s">
        <v>621</v>
      </c>
      <c r="B216" s="56">
        <v>43</v>
      </c>
      <c r="C216" s="55" t="s">
        <v>316</v>
      </c>
      <c r="D216" s="100">
        <v>439</v>
      </c>
      <c r="E216" s="100">
        <v>0</v>
      </c>
      <c r="F216" s="100">
        <v>439</v>
      </c>
    </row>
    <row r="217" spans="1:6" ht="17.399999999999999" customHeight="1">
      <c r="A217" s="55" t="s">
        <v>622</v>
      </c>
      <c r="B217" s="56">
        <v>43</v>
      </c>
      <c r="C217" s="55" t="s">
        <v>316</v>
      </c>
      <c r="D217" s="100">
        <v>0</v>
      </c>
      <c r="E217" s="100">
        <v>0</v>
      </c>
      <c r="F217" s="100">
        <v>0</v>
      </c>
    </row>
    <row r="218" spans="1:6" ht="17.399999999999999" customHeight="1">
      <c r="A218" s="55" t="s">
        <v>613</v>
      </c>
      <c r="B218" s="56">
        <v>43</v>
      </c>
      <c r="C218" s="55" t="s">
        <v>316</v>
      </c>
      <c r="D218" s="100">
        <v>12525.56</v>
      </c>
      <c r="E218" s="100">
        <v>132.49</v>
      </c>
      <c r="F218" s="100">
        <v>12658.05</v>
      </c>
    </row>
    <row r="219" spans="1:6" ht="17.399999999999999" customHeight="1">
      <c r="A219" s="55" t="s">
        <v>623</v>
      </c>
      <c r="B219" s="56">
        <v>43</v>
      </c>
      <c r="C219" s="55" t="s">
        <v>316</v>
      </c>
      <c r="D219" s="100">
        <v>0</v>
      </c>
      <c r="E219" s="100">
        <v>4718</v>
      </c>
      <c r="F219" s="100">
        <v>4718</v>
      </c>
    </row>
    <row r="220" spans="1:6" ht="17.399999999999999" customHeight="1">
      <c r="A220" s="55" t="s">
        <v>619</v>
      </c>
      <c r="B220" s="56">
        <v>45</v>
      </c>
      <c r="C220" s="55" t="s">
        <v>571</v>
      </c>
      <c r="D220" s="100">
        <v>15.92</v>
      </c>
      <c r="E220" s="100">
        <v>464.03</v>
      </c>
      <c r="F220" s="100">
        <v>479.95</v>
      </c>
    </row>
    <row r="221" spans="1:6" ht="17.399999999999999" customHeight="1">
      <c r="A221" s="55" t="s">
        <v>609</v>
      </c>
      <c r="B221" s="56">
        <v>45</v>
      </c>
      <c r="C221" s="55" t="s">
        <v>571</v>
      </c>
      <c r="D221" s="100">
        <v>1314.9</v>
      </c>
      <c r="E221" s="100">
        <v>0</v>
      </c>
      <c r="F221" s="100">
        <v>1314.9</v>
      </c>
    </row>
    <row r="222" spans="1:6" ht="17.399999999999999" customHeight="1">
      <c r="A222" s="55" t="s">
        <v>620</v>
      </c>
      <c r="B222" s="56">
        <v>45</v>
      </c>
      <c r="C222" s="55" t="s">
        <v>571</v>
      </c>
      <c r="D222" s="100">
        <v>17.739999999999998</v>
      </c>
      <c r="E222" s="100">
        <v>0</v>
      </c>
      <c r="F222" s="100">
        <v>17.739999999999998</v>
      </c>
    </row>
    <row r="223" spans="1:6" ht="17.399999999999999" customHeight="1">
      <c r="A223" s="55" t="s">
        <v>617</v>
      </c>
      <c r="B223" s="56">
        <v>45</v>
      </c>
      <c r="C223" s="55" t="s">
        <v>571</v>
      </c>
      <c r="D223" s="100">
        <v>0</v>
      </c>
      <c r="E223" s="100">
        <v>283395</v>
      </c>
      <c r="F223" s="100">
        <v>283395</v>
      </c>
    </row>
    <row r="224" spans="1:6" ht="17.399999999999999" customHeight="1">
      <c r="A224" s="55" t="s">
        <v>618</v>
      </c>
      <c r="B224" s="56">
        <v>45</v>
      </c>
      <c r="C224" s="55" t="s">
        <v>571</v>
      </c>
      <c r="D224" s="100">
        <v>129.4</v>
      </c>
      <c r="E224" s="100">
        <v>26.25</v>
      </c>
      <c r="F224" s="100">
        <v>155.65</v>
      </c>
    </row>
    <row r="225" spans="1:6" ht="17.399999999999999" customHeight="1">
      <c r="A225" s="55" t="s">
        <v>621</v>
      </c>
      <c r="B225" s="56">
        <v>45</v>
      </c>
      <c r="C225" s="55" t="s">
        <v>571</v>
      </c>
      <c r="D225" s="100">
        <v>23</v>
      </c>
      <c r="E225" s="100">
        <v>30</v>
      </c>
      <c r="F225" s="100">
        <v>53.4</v>
      </c>
    </row>
    <row r="226" spans="1:6" ht="17.399999999999999" customHeight="1">
      <c r="A226" s="55" t="s">
        <v>622</v>
      </c>
      <c r="B226" s="56">
        <v>45</v>
      </c>
      <c r="C226" s="55" t="s">
        <v>571</v>
      </c>
      <c r="D226" s="100">
        <v>0</v>
      </c>
      <c r="E226" s="100">
        <v>39677.19</v>
      </c>
      <c r="F226" s="100">
        <v>39677.19</v>
      </c>
    </row>
    <row r="227" spans="1:6" ht="17.399999999999999" customHeight="1">
      <c r="A227" s="55" t="s">
        <v>613</v>
      </c>
      <c r="B227" s="56">
        <v>45</v>
      </c>
      <c r="C227" s="55" t="s">
        <v>571</v>
      </c>
      <c r="D227" s="100">
        <v>358.63</v>
      </c>
      <c r="E227" s="100">
        <v>20727.14</v>
      </c>
      <c r="F227" s="100">
        <v>21085.77</v>
      </c>
    </row>
    <row r="228" spans="1:6" ht="17.399999999999999" customHeight="1">
      <c r="A228" s="55" t="s">
        <v>623</v>
      </c>
      <c r="B228" s="56">
        <v>45</v>
      </c>
      <c r="C228" s="55" t="s">
        <v>571</v>
      </c>
      <c r="D228" s="100">
        <v>0</v>
      </c>
      <c r="E228" s="100">
        <v>28387</v>
      </c>
      <c r="F228" s="100">
        <v>28387</v>
      </c>
    </row>
    <row r="229" spans="1:6" ht="17.399999999999999" customHeight="1">
      <c r="A229" s="55" t="s">
        <v>619</v>
      </c>
      <c r="B229" s="56">
        <v>47</v>
      </c>
      <c r="C229" s="55" t="s">
        <v>572</v>
      </c>
      <c r="D229" s="100">
        <v>369.92</v>
      </c>
      <c r="E229" s="100">
        <v>522</v>
      </c>
      <c r="F229" s="100">
        <v>892</v>
      </c>
    </row>
    <row r="230" spans="1:6" ht="17.399999999999999" customHeight="1">
      <c r="A230" s="55" t="s">
        <v>609</v>
      </c>
      <c r="B230" s="56">
        <v>47</v>
      </c>
      <c r="C230" s="55" t="s">
        <v>572</v>
      </c>
      <c r="D230" s="100">
        <v>640.70000000000005</v>
      </c>
      <c r="E230" s="100">
        <v>0</v>
      </c>
      <c r="F230" s="100">
        <v>640.70000000000005</v>
      </c>
    </row>
    <row r="231" spans="1:6" ht="17.399999999999999" customHeight="1">
      <c r="A231" s="55" t="s">
        <v>620</v>
      </c>
      <c r="B231" s="56">
        <v>47</v>
      </c>
      <c r="C231" s="55" t="s">
        <v>572</v>
      </c>
      <c r="D231" s="100">
        <v>0</v>
      </c>
      <c r="E231" s="100">
        <v>0</v>
      </c>
      <c r="F231" s="100">
        <v>0</v>
      </c>
    </row>
    <row r="232" spans="1:6" ht="17.399999999999999" customHeight="1">
      <c r="A232" s="55" t="s">
        <v>617</v>
      </c>
      <c r="B232" s="56">
        <v>47</v>
      </c>
      <c r="C232" s="55" t="s">
        <v>572</v>
      </c>
      <c r="D232" s="100">
        <v>0</v>
      </c>
      <c r="E232" s="100">
        <v>24188</v>
      </c>
      <c r="F232" s="100">
        <v>24188</v>
      </c>
    </row>
    <row r="233" spans="1:6" ht="17.399999999999999" customHeight="1">
      <c r="A233" s="55" t="s">
        <v>618</v>
      </c>
      <c r="B233" s="56">
        <v>47</v>
      </c>
      <c r="C233" s="55" t="s">
        <v>572</v>
      </c>
      <c r="D233" s="100">
        <v>273.10000000000002</v>
      </c>
      <c r="E233" s="100">
        <v>225.07</v>
      </c>
      <c r="F233" s="100">
        <v>498.17</v>
      </c>
    </row>
    <row r="234" spans="1:6" ht="17.399999999999999" customHeight="1">
      <c r="A234" s="55" t="s">
        <v>621</v>
      </c>
      <c r="B234" s="56">
        <v>47</v>
      </c>
      <c r="C234" s="55" t="s">
        <v>572</v>
      </c>
      <c r="D234" s="100">
        <v>14</v>
      </c>
      <c r="E234" s="100">
        <v>0</v>
      </c>
      <c r="F234" s="100">
        <v>14</v>
      </c>
    </row>
    <row r="235" spans="1:6" ht="17.399999999999999" customHeight="1">
      <c r="A235" s="55" t="s">
        <v>622</v>
      </c>
      <c r="B235" s="56">
        <v>47</v>
      </c>
      <c r="C235" s="55" t="s">
        <v>572</v>
      </c>
      <c r="D235" s="100">
        <v>0</v>
      </c>
      <c r="E235" s="100">
        <v>0</v>
      </c>
      <c r="F235" s="100">
        <v>0</v>
      </c>
    </row>
    <row r="236" spans="1:6" ht="17.399999999999999" customHeight="1">
      <c r="A236" s="55" t="s">
        <v>613</v>
      </c>
      <c r="B236" s="56">
        <v>47</v>
      </c>
      <c r="C236" s="55" t="s">
        <v>572</v>
      </c>
      <c r="D236" s="100">
        <v>508.24</v>
      </c>
      <c r="E236" s="100">
        <v>1975.2</v>
      </c>
      <c r="F236" s="100">
        <v>2483.44</v>
      </c>
    </row>
    <row r="237" spans="1:6" ht="17.399999999999999" customHeight="1">
      <c r="A237" s="55" t="s">
        <v>623</v>
      </c>
      <c r="B237" s="56">
        <v>47</v>
      </c>
      <c r="C237" s="55" t="s">
        <v>572</v>
      </c>
      <c r="D237" s="100">
        <v>0</v>
      </c>
      <c r="E237" s="100">
        <v>18042.84</v>
      </c>
      <c r="F237" s="100">
        <v>18042.84</v>
      </c>
    </row>
    <row r="238" spans="1:6" ht="17.399999999999999" customHeight="1">
      <c r="A238" s="55" t="s">
        <v>619</v>
      </c>
      <c r="B238" s="56">
        <v>49</v>
      </c>
      <c r="C238" s="55" t="s">
        <v>237</v>
      </c>
      <c r="D238" s="100">
        <v>1137.5899999999999</v>
      </c>
      <c r="E238" s="100">
        <v>0</v>
      </c>
      <c r="F238" s="100">
        <v>1137.5899999999999</v>
      </c>
    </row>
    <row r="239" spans="1:6" ht="17.399999999999999" customHeight="1">
      <c r="A239" s="55" t="s">
        <v>609</v>
      </c>
      <c r="B239" s="56">
        <v>49</v>
      </c>
      <c r="C239" s="55" t="s">
        <v>237</v>
      </c>
      <c r="D239" s="100">
        <v>2526.8000000000002</v>
      </c>
      <c r="E239" s="100">
        <v>0</v>
      </c>
      <c r="F239" s="100">
        <v>2526.8000000000002</v>
      </c>
    </row>
    <row r="240" spans="1:6" ht="17.399999999999999" customHeight="1">
      <c r="A240" s="55" t="s">
        <v>620</v>
      </c>
      <c r="B240" s="56">
        <v>49</v>
      </c>
      <c r="C240" s="55" t="s">
        <v>237</v>
      </c>
      <c r="D240" s="100">
        <v>0</v>
      </c>
      <c r="E240" s="100">
        <v>0</v>
      </c>
      <c r="F240" s="100">
        <v>0</v>
      </c>
    </row>
    <row r="241" spans="1:6" ht="17.399999999999999" customHeight="1">
      <c r="A241" s="55" t="s">
        <v>617</v>
      </c>
      <c r="B241" s="56">
        <v>49</v>
      </c>
      <c r="C241" s="55" t="s">
        <v>237</v>
      </c>
      <c r="D241" s="100">
        <v>16109</v>
      </c>
      <c r="E241" s="100">
        <v>5042</v>
      </c>
      <c r="F241" s="100">
        <v>21151</v>
      </c>
    </row>
    <row r="242" spans="1:6" ht="17.399999999999999" customHeight="1">
      <c r="A242" s="55" t="s">
        <v>618</v>
      </c>
      <c r="B242" s="56">
        <v>49</v>
      </c>
      <c r="C242" s="55" t="s">
        <v>237</v>
      </c>
      <c r="D242" s="100">
        <v>46.35</v>
      </c>
      <c r="E242" s="100">
        <v>31.73</v>
      </c>
      <c r="F242" s="100">
        <v>78.08</v>
      </c>
    </row>
    <row r="243" spans="1:6" ht="17.399999999999999" customHeight="1">
      <c r="A243" s="55" t="s">
        <v>621</v>
      </c>
      <c r="B243" s="56">
        <v>49</v>
      </c>
      <c r="C243" s="55" t="s">
        <v>237</v>
      </c>
      <c r="D243" s="100">
        <v>17.23</v>
      </c>
      <c r="E243" s="100">
        <v>0</v>
      </c>
      <c r="F243" s="100">
        <v>17.23</v>
      </c>
    </row>
    <row r="244" spans="1:6" ht="17.399999999999999" customHeight="1">
      <c r="A244" s="55" t="s">
        <v>622</v>
      </c>
      <c r="B244" s="56">
        <v>49</v>
      </c>
      <c r="C244" s="55" t="s">
        <v>237</v>
      </c>
      <c r="D244" s="100">
        <v>0</v>
      </c>
      <c r="E244" s="100">
        <v>0</v>
      </c>
      <c r="F244" s="100">
        <v>0</v>
      </c>
    </row>
    <row r="245" spans="1:6" ht="17.399999999999999" customHeight="1">
      <c r="A245" s="55" t="s">
        <v>613</v>
      </c>
      <c r="B245" s="56">
        <v>49</v>
      </c>
      <c r="C245" s="55" t="s">
        <v>237</v>
      </c>
      <c r="D245" s="100">
        <v>7082.5</v>
      </c>
      <c r="E245" s="100">
        <v>4660.07</v>
      </c>
      <c r="F245" s="100">
        <v>11742.57</v>
      </c>
    </row>
    <row r="246" spans="1:6" ht="17.399999999999999" customHeight="1">
      <c r="A246" s="55" t="s">
        <v>623</v>
      </c>
      <c r="B246" s="56">
        <v>49</v>
      </c>
      <c r="C246" s="55" t="s">
        <v>237</v>
      </c>
      <c r="D246" s="100">
        <v>0</v>
      </c>
      <c r="E246" s="100">
        <v>0</v>
      </c>
      <c r="F246" s="100">
        <v>0</v>
      </c>
    </row>
    <row r="247" spans="1:6" ht="17.399999999999999" customHeight="1">
      <c r="A247" s="55" t="s">
        <v>619</v>
      </c>
      <c r="B247" s="56">
        <v>51</v>
      </c>
      <c r="C247" s="55" t="s">
        <v>573</v>
      </c>
      <c r="D247" s="100">
        <v>795</v>
      </c>
      <c r="E247" s="100">
        <v>0</v>
      </c>
      <c r="F247" s="100">
        <v>795</v>
      </c>
    </row>
    <row r="248" spans="1:6" ht="17.399999999999999" customHeight="1">
      <c r="A248" s="55" t="s">
        <v>609</v>
      </c>
      <c r="B248" s="56">
        <v>51</v>
      </c>
      <c r="C248" s="55" t="s">
        <v>573</v>
      </c>
      <c r="D248" s="100">
        <v>199</v>
      </c>
      <c r="E248" s="100">
        <v>0</v>
      </c>
      <c r="F248" s="100">
        <v>199</v>
      </c>
    </row>
    <row r="249" spans="1:6" ht="17.399999999999999" customHeight="1">
      <c r="A249" s="55" t="s">
        <v>620</v>
      </c>
      <c r="B249" s="56">
        <v>51</v>
      </c>
      <c r="C249" s="55" t="s">
        <v>573</v>
      </c>
      <c r="D249" s="100">
        <v>0</v>
      </c>
      <c r="E249" s="100">
        <v>0</v>
      </c>
      <c r="F249" s="100">
        <v>0</v>
      </c>
    </row>
    <row r="250" spans="1:6" ht="17.399999999999999" customHeight="1">
      <c r="A250" s="55" t="s">
        <v>617</v>
      </c>
      <c r="B250" s="56">
        <v>51</v>
      </c>
      <c r="C250" s="55" t="s">
        <v>573</v>
      </c>
      <c r="D250" s="100">
        <v>22069</v>
      </c>
      <c r="E250" s="100">
        <v>7447.48</v>
      </c>
      <c r="F250" s="100">
        <v>29516.48</v>
      </c>
    </row>
    <row r="251" spans="1:6" ht="17.399999999999999" customHeight="1">
      <c r="A251" s="55" t="s">
        <v>618</v>
      </c>
      <c r="B251" s="56">
        <v>51</v>
      </c>
      <c r="C251" s="55" t="s">
        <v>573</v>
      </c>
      <c r="D251" s="100">
        <v>277.73</v>
      </c>
      <c r="E251" s="100">
        <v>40.590000000000003</v>
      </c>
      <c r="F251" s="100">
        <v>318.32000000000005</v>
      </c>
    </row>
    <row r="252" spans="1:6" ht="17.399999999999999" customHeight="1">
      <c r="A252" s="55" t="s">
        <v>621</v>
      </c>
      <c r="B252" s="56">
        <v>51</v>
      </c>
      <c r="C252" s="55" t="s">
        <v>573</v>
      </c>
      <c r="D252" s="100">
        <v>51.24</v>
      </c>
      <c r="E252" s="100">
        <v>0</v>
      </c>
      <c r="F252" s="100">
        <v>51.24</v>
      </c>
    </row>
    <row r="253" spans="1:6" ht="17.399999999999999" customHeight="1">
      <c r="A253" s="55" t="s">
        <v>622</v>
      </c>
      <c r="B253" s="56">
        <v>51</v>
      </c>
      <c r="C253" s="55" t="s">
        <v>573</v>
      </c>
      <c r="D253" s="100">
        <v>0</v>
      </c>
      <c r="E253" s="100">
        <v>0</v>
      </c>
      <c r="F253" s="100">
        <v>0</v>
      </c>
    </row>
    <row r="254" spans="1:6" ht="17.399999999999999" customHeight="1">
      <c r="A254" s="55" t="s">
        <v>613</v>
      </c>
      <c r="B254" s="56">
        <v>51</v>
      </c>
      <c r="C254" s="55" t="s">
        <v>573</v>
      </c>
      <c r="D254" s="100">
        <v>1717.3</v>
      </c>
      <c r="E254" s="100">
        <v>0</v>
      </c>
      <c r="F254" s="100">
        <v>1717.3</v>
      </c>
    </row>
    <row r="255" spans="1:6" ht="17.399999999999999" customHeight="1">
      <c r="A255" s="55" t="s">
        <v>623</v>
      </c>
      <c r="B255" s="56">
        <v>51</v>
      </c>
      <c r="C255" s="55" t="s">
        <v>573</v>
      </c>
      <c r="D255" s="100">
        <v>0</v>
      </c>
      <c r="E255" s="100">
        <v>82142</v>
      </c>
      <c r="F255" s="100">
        <v>82142</v>
      </c>
    </row>
    <row r="256" spans="1:6" ht="17.399999999999999" customHeight="1">
      <c r="A256" s="55" t="s">
        <v>619</v>
      </c>
      <c r="B256" s="56">
        <v>53</v>
      </c>
      <c r="C256" s="55" t="s">
        <v>260</v>
      </c>
      <c r="D256" s="100">
        <v>931.09</v>
      </c>
      <c r="E256" s="100">
        <v>0</v>
      </c>
      <c r="F256" s="100">
        <v>931.09</v>
      </c>
    </row>
    <row r="257" spans="1:6" ht="17.399999999999999" customHeight="1">
      <c r="A257" s="55" t="s">
        <v>609</v>
      </c>
      <c r="B257" s="56">
        <v>53</v>
      </c>
      <c r="C257" s="55" t="s">
        <v>260</v>
      </c>
      <c r="D257" s="100">
        <v>504.7</v>
      </c>
      <c r="E257" s="100">
        <v>0</v>
      </c>
      <c r="F257" s="100">
        <v>504.7</v>
      </c>
    </row>
    <row r="258" spans="1:6" ht="17.399999999999999" customHeight="1">
      <c r="A258" s="55" t="s">
        <v>620</v>
      </c>
      <c r="B258" s="56">
        <v>53</v>
      </c>
      <c r="C258" s="55" t="s">
        <v>260</v>
      </c>
      <c r="D258" s="100">
        <v>1.446</v>
      </c>
      <c r="E258" s="100">
        <v>0</v>
      </c>
      <c r="F258" s="100">
        <v>1.446</v>
      </c>
    </row>
    <row r="259" spans="1:6" ht="17.399999999999999" customHeight="1">
      <c r="A259" s="55" t="s">
        <v>617</v>
      </c>
      <c r="B259" s="56">
        <v>53</v>
      </c>
      <c r="C259" s="55" t="s">
        <v>260</v>
      </c>
      <c r="D259" s="100">
        <v>27278</v>
      </c>
      <c r="E259" s="100">
        <v>86746</v>
      </c>
      <c r="F259" s="100">
        <v>114024</v>
      </c>
    </row>
    <row r="260" spans="1:6" ht="17.399999999999999" customHeight="1">
      <c r="A260" s="55" t="s">
        <v>618</v>
      </c>
      <c r="B260" s="56">
        <v>53</v>
      </c>
      <c r="C260" s="55" t="s">
        <v>260</v>
      </c>
      <c r="D260" s="100">
        <v>1046.93</v>
      </c>
      <c r="E260" s="100">
        <v>43</v>
      </c>
      <c r="F260" s="100">
        <v>1089.93</v>
      </c>
    </row>
    <row r="261" spans="1:6" ht="17.399999999999999" customHeight="1">
      <c r="A261" s="55" t="s">
        <v>621</v>
      </c>
      <c r="B261" s="56">
        <v>53</v>
      </c>
      <c r="C261" s="55" t="s">
        <v>260</v>
      </c>
      <c r="D261" s="100">
        <v>23.29</v>
      </c>
      <c r="E261" s="100">
        <v>0</v>
      </c>
      <c r="F261" s="100">
        <v>23.29</v>
      </c>
    </row>
    <row r="262" spans="1:6" ht="17.399999999999999" customHeight="1">
      <c r="A262" s="55" t="s">
        <v>622</v>
      </c>
      <c r="B262" s="56">
        <v>53</v>
      </c>
      <c r="C262" s="55" t="s">
        <v>260</v>
      </c>
      <c r="D262" s="100">
        <v>0</v>
      </c>
      <c r="E262" s="101">
        <v>0</v>
      </c>
      <c r="F262" s="100">
        <v>0</v>
      </c>
    </row>
    <row r="263" spans="1:6" ht="17.399999999999999" customHeight="1">
      <c r="A263" s="55" t="s">
        <v>613</v>
      </c>
      <c r="B263" s="56">
        <v>53</v>
      </c>
      <c r="C263" s="55" t="s">
        <v>260</v>
      </c>
      <c r="D263" s="100">
        <v>2206.88</v>
      </c>
      <c r="E263" s="100">
        <v>59.7</v>
      </c>
      <c r="F263" s="100">
        <v>2266.58</v>
      </c>
    </row>
    <row r="264" spans="1:6" ht="17.399999999999999" customHeight="1">
      <c r="A264" s="55" t="s">
        <v>623</v>
      </c>
      <c r="B264" s="56">
        <v>53</v>
      </c>
      <c r="C264" s="55" t="s">
        <v>260</v>
      </c>
      <c r="D264" s="100">
        <v>0</v>
      </c>
      <c r="E264" s="100">
        <v>7570</v>
      </c>
      <c r="F264" s="100">
        <v>7570</v>
      </c>
    </row>
    <row r="265" spans="1:6" ht="17.399999999999999" customHeight="1">
      <c r="A265" s="55" t="s">
        <v>619</v>
      </c>
      <c r="B265" s="56">
        <v>55</v>
      </c>
      <c r="C265" s="55" t="s">
        <v>266</v>
      </c>
      <c r="D265" s="100">
        <v>12670</v>
      </c>
      <c r="E265" s="100">
        <v>16.61</v>
      </c>
      <c r="F265" s="100">
        <v>12687</v>
      </c>
    </row>
    <row r="266" spans="1:6" ht="17.399999999999999" customHeight="1">
      <c r="A266" s="55" t="s">
        <v>609</v>
      </c>
      <c r="B266" s="56">
        <v>55</v>
      </c>
      <c r="C266" s="55" t="s">
        <v>266</v>
      </c>
      <c r="D266" s="100">
        <v>818.7</v>
      </c>
      <c r="E266" s="100">
        <v>0</v>
      </c>
      <c r="F266" s="100">
        <v>818.7</v>
      </c>
    </row>
    <row r="267" spans="1:6" ht="17.399999999999999" customHeight="1">
      <c r="A267" s="55" t="s">
        <v>620</v>
      </c>
      <c r="B267" s="56">
        <v>55</v>
      </c>
      <c r="C267" s="55" t="s">
        <v>266</v>
      </c>
      <c r="D267" s="100">
        <v>8.1000000000000003E-2</v>
      </c>
      <c r="E267" s="100">
        <v>0</v>
      </c>
      <c r="F267" s="100">
        <v>8.1000000000000003E-2</v>
      </c>
    </row>
    <row r="268" spans="1:6" ht="17.399999999999999" customHeight="1">
      <c r="A268" s="55" t="s">
        <v>617</v>
      </c>
      <c r="B268" s="56">
        <v>55</v>
      </c>
      <c r="C268" s="55" t="s">
        <v>266</v>
      </c>
      <c r="D268" s="100">
        <v>1109</v>
      </c>
      <c r="E268" s="100">
        <v>65496</v>
      </c>
      <c r="F268" s="100">
        <v>66605</v>
      </c>
    </row>
    <row r="269" spans="1:6" ht="17.399999999999999" customHeight="1">
      <c r="A269" s="55" t="s">
        <v>618</v>
      </c>
      <c r="B269" s="56">
        <v>55</v>
      </c>
      <c r="C269" s="55" t="s">
        <v>266</v>
      </c>
      <c r="D269" s="100">
        <v>56.75</v>
      </c>
      <c r="E269" s="100">
        <v>39.07</v>
      </c>
      <c r="F269" s="100">
        <v>95.82</v>
      </c>
    </row>
    <row r="270" spans="1:6" ht="17.399999999999999" customHeight="1">
      <c r="A270" s="55" t="s">
        <v>621</v>
      </c>
      <c r="B270" s="56">
        <v>55</v>
      </c>
      <c r="C270" s="55" t="s">
        <v>266</v>
      </c>
      <c r="D270" s="100">
        <v>1333.61</v>
      </c>
      <c r="E270" s="100">
        <v>473.1</v>
      </c>
      <c r="F270" s="100">
        <v>1806.71</v>
      </c>
    </row>
    <row r="271" spans="1:6" ht="17.399999999999999" customHeight="1">
      <c r="A271" s="55" t="s">
        <v>622</v>
      </c>
      <c r="B271" s="56">
        <v>55</v>
      </c>
      <c r="C271" s="55" t="s">
        <v>266</v>
      </c>
      <c r="D271" s="100">
        <v>0</v>
      </c>
      <c r="E271" s="100">
        <v>0</v>
      </c>
      <c r="F271" s="100">
        <v>0</v>
      </c>
    </row>
    <row r="272" spans="1:6" ht="17.399999999999999" customHeight="1">
      <c r="A272" s="55" t="s">
        <v>613</v>
      </c>
      <c r="B272" s="56">
        <v>55</v>
      </c>
      <c r="C272" s="55" t="s">
        <v>266</v>
      </c>
      <c r="D272" s="100">
        <v>2439</v>
      </c>
      <c r="E272" s="100">
        <v>92.2</v>
      </c>
      <c r="F272" s="100">
        <v>2531</v>
      </c>
    </row>
    <row r="273" spans="1:6" ht="17.399999999999999" customHeight="1">
      <c r="A273" s="55" t="s">
        <v>623</v>
      </c>
      <c r="B273" s="56">
        <v>55</v>
      </c>
      <c r="C273" s="55" t="s">
        <v>266</v>
      </c>
      <c r="D273" s="100">
        <v>0</v>
      </c>
      <c r="E273" s="100">
        <v>226.20500000000001</v>
      </c>
      <c r="F273" s="100">
        <v>226.20500000000001</v>
      </c>
    </row>
    <row r="274" spans="1:6" ht="17.399999999999999" customHeight="1">
      <c r="A274" s="55" t="s">
        <v>619</v>
      </c>
      <c r="B274" s="56">
        <v>57</v>
      </c>
      <c r="C274" s="55" t="s">
        <v>319</v>
      </c>
      <c r="D274" s="100">
        <v>485.92</v>
      </c>
      <c r="E274" s="100">
        <v>0</v>
      </c>
      <c r="F274" s="100">
        <v>485.92</v>
      </c>
    </row>
    <row r="275" spans="1:6" ht="17.399999999999999" customHeight="1">
      <c r="A275" s="55" t="s">
        <v>609</v>
      </c>
      <c r="B275" s="56">
        <v>57</v>
      </c>
      <c r="C275" s="55" t="s">
        <v>319</v>
      </c>
      <c r="D275" s="100">
        <v>441</v>
      </c>
      <c r="E275" s="100">
        <v>0</v>
      </c>
      <c r="F275" s="100">
        <v>441</v>
      </c>
    </row>
    <row r="276" spans="1:6" ht="17.399999999999999" customHeight="1">
      <c r="A276" s="55" t="s">
        <v>620</v>
      </c>
      <c r="B276" s="56">
        <v>57</v>
      </c>
      <c r="C276" s="55" t="s">
        <v>319</v>
      </c>
      <c r="D276" s="100">
        <v>0</v>
      </c>
      <c r="E276" s="100">
        <v>0</v>
      </c>
      <c r="F276" s="100">
        <v>0</v>
      </c>
    </row>
    <row r="277" spans="1:6" ht="17.399999999999999" customHeight="1">
      <c r="A277" s="55" t="s">
        <v>617</v>
      </c>
      <c r="B277" s="56">
        <v>57</v>
      </c>
      <c r="C277" s="55" t="s">
        <v>319</v>
      </c>
      <c r="D277" s="100">
        <v>49504</v>
      </c>
      <c r="E277" s="100">
        <v>0</v>
      </c>
      <c r="F277" s="100">
        <v>49504</v>
      </c>
    </row>
    <row r="278" spans="1:6" ht="17.399999999999999" customHeight="1">
      <c r="A278" s="55" t="s">
        <v>618</v>
      </c>
      <c r="B278" s="56">
        <v>57</v>
      </c>
      <c r="C278" s="55" t="s">
        <v>319</v>
      </c>
      <c r="D278" s="100">
        <v>527.70000000000005</v>
      </c>
      <c r="E278" s="100">
        <v>32.6</v>
      </c>
      <c r="F278" s="100">
        <v>560.30000000000007</v>
      </c>
    </row>
    <row r="279" spans="1:6" ht="17.399999999999999" customHeight="1">
      <c r="A279" s="55" t="s">
        <v>621</v>
      </c>
      <c r="B279" s="56">
        <v>57</v>
      </c>
      <c r="C279" s="55" t="s">
        <v>319</v>
      </c>
      <c r="D279" s="100">
        <v>42</v>
      </c>
      <c r="E279" s="100">
        <v>0</v>
      </c>
      <c r="F279" s="100">
        <v>42</v>
      </c>
    </row>
    <row r="280" spans="1:6" ht="17.399999999999999" customHeight="1">
      <c r="A280" s="55" t="s">
        <v>622</v>
      </c>
      <c r="B280" s="56">
        <v>57</v>
      </c>
      <c r="C280" s="55" t="s">
        <v>319</v>
      </c>
      <c r="D280" s="100">
        <v>0</v>
      </c>
      <c r="E280" s="100">
        <v>0</v>
      </c>
      <c r="F280" s="100">
        <v>0</v>
      </c>
    </row>
    <row r="281" spans="1:6" ht="17.399999999999999" customHeight="1">
      <c r="A281" s="55" t="s">
        <v>613</v>
      </c>
      <c r="B281" s="56">
        <v>57</v>
      </c>
      <c r="C281" s="55" t="s">
        <v>319</v>
      </c>
      <c r="D281" s="100">
        <v>1625.41</v>
      </c>
      <c r="E281" s="100">
        <v>0</v>
      </c>
      <c r="F281" s="100">
        <v>1625.41</v>
      </c>
    </row>
    <row r="282" spans="1:6" ht="17.399999999999999" customHeight="1">
      <c r="A282" s="55" t="s">
        <v>623</v>
      </c>
      <c r="B282" s="56">
        <v>57</v>
      </c>
      <c r="C282" s="55" t="s">
        <v>319</v>
      </c>
      <c r="D282" s="100">
        <v>0</v>
      </c>
      <c r="E282" s="100">
        <v>0</v>
      </c>
      <c r="F282" s="100">
        <v>0</v>
      </c>
    </row>
    <row r="283" spans="1:6" ht="17.399999999999999" customHeight="1">
      <c r="A283" s="55" t="s">
        <v>619</v>
      </c>
      <c r="B283" s="56">
        <v>59</v>
      </c>
      <c r="C283" s="55" t="s">
        <v>574</v>
      </c>
      <c r="D283" s="100">
        <v>207.08</v>
      </c>
      <c r="E283" s="100">
        <v>0</v>
      </c>
      <c r="F283" s="100">
        <v>207.08</v>
      </c>
    </row>
    <row r="284" spans="1:6" ht="17.399999999999999" customHeight="1">
      <c r="A284" s="55" t="s">
        <v>609</v>
      </c>
      <c r="B284" s="56">
        <v>59</v>
      </c>
      <c r="C284" s="55" t="s">
        <v>574</v>
      </c>
      <c r="D284" s="100">
        <v>156</v>
      </c>
      <c r="E284" s="100">
        <v>0</v>
      </c>
      <c r="F284" s="100">
        <v>156</v>
      </c>
    </row>
    <row r="285" spans="1:6" ht="17.399999999999999" customHeight="1">
      <c r="A285" s="55" t="s">
        <v>620</v>
      </c>
      <c r="B285" s="56">
        <v>59</v>
      </c>
      <c r="C285" s="55" t="s">
        <v>574</v>
      </c>
      <c r="D285" s="100">
        <v>0</v>
      </c>
      <c r="E285" s="100">
        <v>0</v>
      </c>
      <c r="F285" s="100">
        <v>0</v>
      </c>
    </row>
    <row r="286" spans="1:6" ht="17.399999999999999" customHeight="1">
      <c r="A286" s="55" t="s">
        <v>617</v>
      </c>
      <c r="B286" s="56">
        <v>59</v>
      </c>
      <c r="C286" s="55" t="s">
        <v>574</v>
      </c>
      <c r="D286" s="100">
        <v>52064</v>
      </c>
      <c r="E286" s="100">
        <v>450.01</v>
      </c>
      <c r="F286" s="100">
        <v>52514</v>
      </c>
    </row>
    <row r="287" spans="1:6" ht="17.399999999999999" customHeight="1">
      <c r="A287" s="55" t="s">
        <v>618</v>
      </c>
      <c r="B287" s="56">
        <v>59</v>
      </c>
      <c r="C287" s="55" t="s">
        <v>574</v>
      </c>
      <c r="D287" s="100">
        <v>1604.42</v>
      </c>
      <c r="E287" s="100">
        <v>177.42</v>
      </c>
      <c r="F287" s="100">
        <v>1781.8400000000001</v>
      </c>
    </row>
    <row r="288" spans="1:6" ht="17.399999999999999" customHeight="1">
      <c r="A288" s="55" t="s">
        <v>621</v>
      </c>
      <c r="B288" s="56">
        <v>59</v>
      </c>
      <c r="C288" s="55" t="s">
        <v>574</v>
      </c>
      <c r="D288" s="100">
        <v>9.4</v>
      </c>
      <c r="E288" s="100">
        <v>0</v>
      </c>
      <c r="F288" s="100">
        <v>9.4</v>
      </c>
    </row>
    <row r="289" spans="1:6" ht="17.399999999999999" customHeight="1">
      <c r="A289" s="55" t="s">
        <v>622</v>
      </c>
      <c r="B289" s="56">
        <v>59</v>
      </c>
      <c r="C289" s="55" t="s">
        <v>574</v>
      </c>
      <c r="D289" s="100">
        <v>0</v>
      </c>
      <c r="E289" s="100">
        <v>0</v>
      </c>
      <c r="F289" s="100">
        <v>0</v>
      </c>
    </row>
    <row r="290" spans="1:6" ht="17.399999999999999" customHeight="1">
      <c r="A290" s="55" t="s">
        <v>613</v>
      </c>
      <c r="B290" s="56">
        <v>59</v>
      </c>
      <c r="C290" s="55" t="s">
        <v>574</v>
      </c>
      <c r="D290" s="100">
        <v>585.36</v>
      </c>
      <c r="E290" s="100">
        <v>0</v>
      </c>
      <c r="F290" s="100">
        <v>585.36</v>
      </c>
    </row>
    <row r="291" spans="1:6" ht="17.399999999999999" customHeight="1">
      <c r="A291" s="55" t="s">
        <v>623</v>
      </c>
      <c r="B291" s="56">
        <v>59</v>
      </c>
      <c r="C291" s="55" t="s">
        <v>574</v>
      </c>
      <c r="D291" s="100">
        <v>0</v>
      </c>
      <c r="E291" s="100">
        <v>171.38</v>
      </c>
      <c r="F291" s="100">
        <v>171.38</v>
      </c>
    </row>
    <row r="292" spans="1:6" ht="17.399999999999999" customHeight="1">
      <c r="A292" s="55" t="s">
        <v>619</v>
      </c>
      <c r="B292" s="56">
        <v>61</v>
      </c>
      <c r="C292" s="55" t="s">
        <v>575</v>
      </c>
      <c r="D292" s="100">
        <v>536.16999999999996</v>
      </c>
      <c r="E292" s="100">
        <v>3.71</v>
      </c>
      <c r="F292" s="100">
        <v>539.88</v>
      </c>
    </row>
    <row r="293" spans="1:6" ht="17.399999999999999" customHeight="1">
      <c r="A293" s="55" t="s">
        <v>609</v>
      </c>
      <c r="B293" s="56">
        <v>61</v>
      </c>
      <c r="C293" s="55" t="s">
        <v>575</v>
      </c>
      <c r="D293" s="100">
        <v>3580.9</v>
      </c>
      <c r="E293" s="100">
        <v>0</v>
      </c>
      <c r="F293" s="100">
        <v>3580.9</v>
      </c>
    </row>
    <row r="294" spans="1:6" ht="17.399999999999999" customHeight="1">
      <c r="A294" s="55" t="s">
        <v>620</v>
      </c>
      <c r="B294" s="56">
        <v>61</v>
      </c>
      <c r="C294" s="55" t="s">
        <v>575</v>
      </c>
      <c r="D294" s="100">
        <v>377.43900000000002</v>
      </c>
      <c r="E294" s="100">
        <v>0</v>
      </c>
      <c r="F294" s="100">
        <v>377.43900000000002</v>
      </c>
    </row>
    <row r="295" spans="1:6" ht="17.399999999999999" customHeight="1">
      <c r="A295" s="55" t="s">
        <v>617</v>
      </c>
      <c r="B295" s="56">
        <v>61</v>
      </c>
      <c r="C295" s="55" t="s">
        <v>575</v>
      </c>
      <c r="D295" s="100">
        <v>8451.7000000000007</v>
      </c>
      <c r="E295" s="100">
        <v>134058.54999999999</v>
      </c>
      <c r="F295" s="100">
        <v>142510</v>
      </c>
    </row>
    <row r="296" spans="1:6" ht="17.399999999999999" customHeight="1">
      <c r="A296" s="55" t="s">
        <v>618</v>
      </c>
      <c r="B296" s="56">
        <v>61</v>
      </c>
      <c r="C296" s="55" t="s">
        <v>575</v>
      </c>
      <c r="D296" s="100">
        <v>692.77</v>
      </c>
      <c r="E296" s="100">
        <v>21.1</v>
      </c>
      <c r="F296" s="100">
        <v>713.87</v>
      </c>
    </row>
    <row r="297" spans="1:6" ht="17.399999999999999" customHeight="1">
      <c r="A297" s="55" t="s">
        <v>621</v>
      </c>
      <c r="B297" s="56">
        <v>61</v>
      </c>
      <c r="C297" s="55" t="s">
        <v>575</v>
      </c>
      <c r="D297" s="100">
        <v>186.44</v>
      </c>
      <c r="E297" s="100">
        <v>0.14199999999999999</v>
      </c>
      <c r="F297" s="100">
        <v>186.58199999999999</v>
      </c>
    </row>
    <row r="298" spans="1:6" ht="17.399999999999999" customHeight="1">
      <c r="A298" s="55" t="s">
        <v>622</v>
      </c>
      <c r="B298" s="56">
        <v>61</v>
      </c>
      <c r="C298" s="55" t="s">
        <v>575</v>
      </c>
      <c r="D298" s="100">
        <v>3.6040000000000001</v>
      </c>
      <c r="E298" s="100">
        <v>0</v>
      </c>
      <c r="F298" s="100">
        <v>3.6040000000000001</v>
      </c>
    </row>
    <row r="299" spans="1:6" ht="17.399999999999999" customHeight="1">
      <c r="A299" s="55" t="s">
        <v>613</v>
      </c>
      <c r="B299" s="56">
        <v>61</v>
      </c>
      <c r="C299" s="55" t="s">
        <v>575</v>
      </c>
      <c r="D299" s="100">
        <v>5232.12</v>
      </c>
      <c r="E299" s="100">
        <v>0</v>
      </c>
      <c r="F299" s="100">
        <v>5232</v>
      </c>
    </row>
    <row r="300" spans="1:6" ht="17.399999999999999" customHeight="1">
      <c r="A300" s="55" t="s">
        <v>623</v>
      </c>
      <c r="B300" s="56">
        <v>61</v>
      </c>
      <c r="C300" s="55" t="s">
        <v>575</v>
      </c>
      <c r="D300" s="100">
        <v>0</v>
      </c>
      <c r="E300" s="100">
        <v>0</v>
      </c>
      <c r="F300" s="100">
        <v>0</v>
      </c>
    </row>
    <row r="301" spans="1:6" ht="17.399999999999999" customHeight="1">
      <c r="A301" s="53"/>
      <c r="B301" s="53"/>
      <c r="C301" s="53"/>
    </row>
    <row r="302" spans="1:6" ht="17.399999999999999" customHeight="1">
      <c r="A302" s="122" t="s">
        <v>928</v>
      </c>
      <c r="D302" s="94"/>
      <c r="E302" s="94"/>
      <c r="F302" s="94"/>
    </row>
    <row r="303" spans="1:6" ht="17.399999999999999" customHeight="1">
      <c r="A303" s="121"/>
    </row>
  </sheetData>
  <sortState ref="A2:G300">
    <sortCondition ref="B2:B300"/>
  </sortState>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B1:L58"/>
  <sheetViews>
    <sheetView workbookViewId="0">
      <selection activeCell="H26" sqref="H26"/>
    </sheetView>
  </sheetViews>
  <sheetFormatPr defaultRowHeight="14.4" customHeight="1"/>
  <cols>
    <col min="3" max="3" width="30.5546875" customWidth="1"/>
    <col min="4" max="5" width="11.44140625" style="3" bestFit="1" customWidth="1"/>
    <col min="6" max="6" width="11.44140625" bestFit="1" customWidth="1"/>
  </cols>
  <sheetData>
    <row r="1" spans="2:12" s="93" customFormat="1" ht="21" customHeight="1">
      <c r="B1" s="133" t="s">
        <v>929</v>
      </c>
      <c r="C1" s="35"/>
      <c r="D1" s="3"/>
      <c r="E1" s="3"/>
    </row>
    <row r="2" spans="2:12" ht="14.4" customHeight="1">
      <c r="B2" s="36" t="s">
        <v>493</v>
      </c>
      <c r="C2" s="36" t="s">
        <v>656</v>
      </c>
      <c r="D2" s="127" t="s">
        <v>616</v>
      </c>
      <c r="E2" s="127" t="s">
        <v>499</v>
      </c>
      <c r="F2" s="36" t="s">
        <v>498</v>
      </c>
    </row>
    <row r="3" spans="2:12" ht="14.4" customHeight="1">
      <c r="B3" s="37" t="s">
        <v>46</v>
      </c>
      <c r="C3" s="37" t="s">
        <v>619</v>
      </c>
      <c r="D3" s="43">
        <f t="shared" ref="D3:D34" si="0">E3+F3</f>
        <v>903.75666602220053</v>
      </c>
      <c r="E3" s="48">
        <v>368.94037765727279</v>
      </c>
      <c r="F3" s="44">
        <v>534.81628836492769</v>
      </c>
    </row>
    <row r="4" spans="2:12" ht="14.4" customHeight="1">
      <c r="B4" s="37" t="s">
        <v>46</v>
      </c>
      <c r="C4" s="37" t="s">
        <v>609</v>
      </c>
      <c r="D4" s="43">
        <f t="shared" si="0"/>
        <v>450</v>
      </c>
      <c r="E4" s="46">
        <v>0</v>
      </c>
      <c r="F4" s="46">
        <v>450</v>
      </c>
    </row>
    <row r="5" spans="2:12" ht="14.4" customHeight="1">
      <c r="B5" s="37" t="s">
        <v>46</v>
      </c>
      <c r="C5" s="37" t="s">
        <v>620</v>
      </c>
      <c r="D5" s="43">
        <f t="shared" si="0"/>
        <v>0</v>
      </c>
      <c r="E5" s="48">
        <v>0</v>
      </c>
      <c r="F5" s="44">
        <v>0</v>
      </c>
      <c r="L5" s="122"/>
    </row>
    <row r="6" spans="2:12" ht="14.4" customHeight="1">
      <c r="B6" s="37" t="s">
        <v>46</v>
      </c>
      <c r="C6" s="37" t="s">
        <v>617</v>
      </c>
      <c r="D6" s="43">
        <f t="shared" si="0"/>
        <v>185816</v>
      </c>
      <c r="E6" s="46">
        <v>108400</v>
      </c>
      <c r="F6" s="46">
        <v>77416</v>
      </c>
      <c r="L6" s="121"/>
    </row>
    <row r="7" spans="2:12" ht="14.4" customHeight="1">
      <c r="B7" s="37" t="s">
        <v>46</v>
      </c>
      <c r="C7" s="37" t="s">
        <v>618</v>
      </c>
      <c r="D7" s="43">
        <f t="shared" si="0"/>
        <v>3949.8265721262633</v>
      </c>
      <c r="E7" s="46">
        <v>923.67016943342958</v>
      </c>
      <c r="F7" s="46">
        <v>3026.1564026928336</v>
      </c>
    </row>
    <row r="8" spans="2:12" ht="14.4" customHeight="1">
      <c r="B8" s="37" t="s">
        <v>46</v>
      </c>
      <c r="C8" s="37" t="s">
        <v>621</v>
      </c>
      <c r="D8" s="104">
        <f t="shared" si="0"/>
        <v>30.83085168527947</v>
      </c>
      <c r="E8" s="104">
        <v>0</v>
      </c>
      <c r="F8" s="104">
        <v>30.83085168527947</v>
      </c>
    </row>
    <row r="9" spans="2:12" ht="14.4" customHeight="1">
      <c r="B9" s="37" t="s">
        <v>46</v>
      </c>
      <c r="C9" s="37" t="s">
        <v>622</v>
      </c>
      <c r="D9" s="43">
        <f t="shared" si="0"/>
        <v>0</v>
      </c>
      <c r="E9" s="43">
        <v>0</v>
      </c>
      <c r="F9" s="43">
        <v>0</v>
      </c>
    </row>
    <row r="10" spans="2:12" ht="14.4" customHeight="1">
      <c r="B10" s="37" t="s">
        <v>46</v>
      </c>
      <c r="C10" s="37" t="s">
        <v>613</v>
      </c>
      <c r="D10" s="43">
        <f t="shared" si="0"/>
        <v>4609.3706826636553</v>
      </c>
      <c r="E10" s="48">
        <v>1408.9571837239491</v>
      </c>
      <c r="F10" s="44">
        <v>3200.4134989397062</v>
      </c>
    </row>
    <row r="11" spans="2:12" ht="14.4" customHeight="1">
      <c r="B11" s="37" t="s">
        <v>46</v>
      </c>
      <c r="C11" s="37" t="s">
        <v>623</v>
      </c>
      <c r="D11" s="43">
        <f t="shared" si="0"/>
        <v>37387.261346527775</v>
      </c>
      <c r="E11" s="43">
        <v>37387.261346527775</v>
      </c>
      <c r="F11" s="43"/>
    </row>
    <row r="12" spans="2:12" ht="14.4" customHeight="1">
      <c r="B12" s="37" t="s">
        <v>27</v>
      </c>
      <c r="C12" s="37" t="s">
        <v>619</v>
      </c>
      <c r="D12" s="43">
        <f t="shared" si="0"/>
        <v>2595.2231895252739</v>
      </c>
      <c r="E12" s="48">
        <v>2135</v>
      </c>
      <c r="F12" s="44">
        <v>460.22318952527377</v>
      </c>
    </row>
    <row r="13" spans="2:12" ht="14.4" customHeight="1">
      <c r="B13" s="37" t="s">
        <v>27</v>
      </c>
      <c r="C13" s="37" t="s">
        <v>609</v>
      </c>
      <c r="D13" s="43">
        <f t="shared" si="0"/>
        <v>2527</v>
      </c>
      <c r="E13" s="43">
        <v>0</v>
      </c>
      <c r="F13" s="43">
        <v>2527</v>
      </c>
    </row>
    <row r="14" spans="2:12" ht="14.4" customHeight="1">
      <c r="B14" s="37" t="s">
        <v>27</v>
      </c>
      <c r="C14" s="37" t="s">
        <v>620</v>
      </c>
      <c r="D14" s="43">
        <f t="shared" si="0"/>
        <v>57.945999999999998</v>
      </c>
      <c r="E14" s="43">
        <v>0</v>
      </c>
      <c r="F14" s="43">
        <v>57.945999999999998</v>
      </c>
      <c r="G14" s="93"/>
      <c r="H14" s="93"/>
    </row>
    <row r="15" spans="2:12" ht="14.4" customHeight="1">
      <c r="B15" s="37" t="s">
        <v>27</v>
      </c>
      <c r="C15" s="37" t="s">
        <v>617</v>
      </c>
      <c r="D15" s="43">
        <f t="shared" si="0"/>
        <v>100159</v>
      </c>
      <c r="E15" s="43">
        <v>53842</v>
      </c>
      <c r="F15" s="43">
        <v>46317</v>
      </c>
    </row>
    <row r="16" spans="2:12" ht="14.4" customHeight="1">
      <c r="B16" s="37" t="s">
        <v>27</v>
      </c>
      <c r="C16" s="37" t="s">
        <v>618</v>
      </c>
      <c r="D16" s="43">
        <f t="shared" si="0"/>
        <v>694.78173465958741</v>
      </c>
      <c r="E16" s="43">
        <v>226.03769204919683</v>
      </c>
      <c r="F16" s="43">
        <v>468.74404261039058</v>
      </c>
    </row>
    <row r="17" spans="2:6" ht="14.4" customHeight="1">
      <c r="B17" s="37" t="s">
        <v>27</v>
      </c>
      <c r="C17" s="37" t="s">
        <v>621</v>
      </c>
      <c r="D17" s="104">
        <f t="shared" si="0"/>
        <v>3556.34</v>
      </c>
      <c r="E17" s="104">
        <v>32.340000000000003</v>
      </c>
      <c r="F17" s="103">
        <v>3524</v>
      </c>
    </row>
    <row r="18" spans="2:6" ht="14.4" customHeight="1">
      <c r="B18" s="37" t="s">
        <v>27</v>
      </c>
      <c r="C18" s="37" t="s">
        <v>622</v>
      </c>
      <c r="D18" s="43">
        <f t="shared" si="0"/>
        <v>0</v>
      </c>
      <c r="E18" s="46">
        <v>0</v>
      </c>
      <c r="F18" s="46">
        <v>0</v>
      </c>
    </row>
    <row r="19" spans="2:6" ht="14.4" customHeight="1">
      <c r="B19" s="37" t="s">
        <v>27</v>
      </c>
      <c r="C19" s="37" t="s">
        <v>613</v>
      </c>
      <c r="D19" s="43">
        <f t="shared" si="0"/>
        <v>4415</v>
      </c>
      <c r="E19" s="43">
        <v>0</v>
      </c>
      <c r="F19" s="44">
        <v>4415</v>
      </c>
    </row>
    <row r="20" spans="2:6" ht="14.4" customHeight="1">
      <c r="B20" s="37" t="s">
        <v>27</v>
      </c>
      <c r="C20" s="37" t="s">
        <v>623</v>
      </c>
      <c r="D20" s="43">
        <f t="shared" si="0"/>
        <v>0</v>
      </c>
      <c r="E20" s="43">
        <v>0</v>
      </c>
      <c r="F20" s="43">
        <v>0</v>
      </c>
    </row>
    <row r="21" spans="2:6" ht="14.4" customHeight="1">
      <c r="B21" s="37" t="s">
        <v>34</v>
      </c>
      <c r="C21" s="37" t="s">
        <v>619</v>
      </c>
      <c r="D21" s="43">
        <f t="shared" si="0"/>
        <v>14573.734132763133</v>
      </c>
      <c r="E21" s="48">
        <v>8455</v>
      </c>
      <c r="F21" s="44">
        <v>6118.7341327631339</v>
      </c>
    </row>
    <row r="22" spans="2:6" ht="14.4" customHeight="1">
      <c r="B22" s="37" t="s">
        <v>34</v>
      </c>
      <c r="C22" s="37" t="s">
        <v>609</v>
      </c>
      <c r="D22" s="43">
        <f t="shared" si="0"/>
        <v>2606</v>
      </c>
      <c r="E22" s="43">
        <v>0</v>
      </c>
      <c r="F22" s="43">
        <v>2606</v>
      </c>
    </row>
    <row r="23" spans="2:6" ht="14.4" customHeight="1">
      <c r="B23" s="37" t="s">
        <v>34</v>
      </c>
      <c r="C23" s="37" t="s">
        <v>620</v>
      </c>
      <c r="D23" s="43">
        <f t="shared" si="0"/>
        <v>2023.6299999999999</v>
      </c>
      <c r="E23" s="46">
        <v>0</v>
      </c>
      <c r="F23" s="46">
        <v>2023.6299999999999</v>
      </c>
    </row>
    <row r="24" spans="2:6" ht="14.4" customHeight="1">
      <c r="B24" s="37" t="s">
        <v>34</v>
      </c>
      <c r="C24" s="37" t="s">
        <v>617</v>
      </c>
      <c r="D24" s="43">
        <f t="shared" si="0"/>
        <v>468491</v>
      </c>
      <c r="E24" s="43">
        <v>190175</v>
      </c>
      <c r="F24" s="43">
        <v>278316</v>
      </c>
    </row>
    <row r="25" spans="2:6" ht="14.4" customHeight="1">
      <c r="B25" s="37" t="s">
        <v>34</v>
      </c>
      <c r="C25" s="37" t="s">
        <v>618</v>
      </c>
      <c r="D25" s="43">
        <f t="shared" si="0"/>
        <v>9904</v>
      </c>
      <c r="E25" s="43">
        <v>659</v>
      </c>
      <c r="F25" s="43">
        <v>9245</v>
      </c>
    </row>
    <row r="26" spans="2:6" ht="14.4" customHeight="1">
      <c r="B26" s="37" t="s">
        <v>34</v>
      </c>
      <c r="C26" s="37" t="s">
        <v>621</v>
      </c>
      <c r="D26" s="104">
        <f t="shared" si="0"/>
        <v>20783.271813482221</v>
      </c>
      <c r="E26" s="104">
        <v>0</v>
      </c>
      <c r="F26" s="104">
        <v>20783.271813482221</v>
      </c>
    </row>
    <row r="27" spans="2:6" ht="14.4" customHeight="1">
      <c r="B27" s="37" t="s">
        <v>34</v>
      </c>
      <c r="C27" s="37" t="s">
        <v>622</v>
      </c>
      <c r="D27" s="43">
        <f t="shared" si="0"/>
        <v>0</v>
      </c>
      <c r="E27" s="46">
        <v>0</v>
      </c>
      <c r="F27" s="46">
        <v>0</v>
      </c>
    </row>
    <row r="28" spans="2:6" ht="14.4" customHeight="1">
      <c r="B28" s="37" t="s">
        <v>34</v>
      </c>
      <c r="C28" s="37" t="s">
        <v>613</v>
      </c>
      <c r="D28" s="43">
        <f t="shared" si="0"/>
        <v>40618.89777224086</v>
      </c>
      <c r="E28" s="48">
        <v>3301.2345898917611</v>
      </c>
      <c r="F28" s="44">
        <v>37317.663182349097</v>
      </c>
    </row>
    <row r="29" spans="2:6" ht="14.4" customHeight="1">
      <c r="B29" s="37" t="s">
        <v>34</v>
      </c>
      <c r="C29" s="37" t="s">
        <v>623</v>
      </c>
      <c r="D29" s="43">
        <f t="shared" si="0"/>
        <v>42820.84</v>
      </c>
      <c r="E29" s="43">
        <v>42820.84</v>
      </c>
      <c r="F29" s="43">
        <v>0</v>
      </c>
    </row>
    <row r="30" spans="2:6" ht="14.4" customHeight="1">
      <c r="B30" s="37" t="s">
        <v>1</v>
      </c>
      <c r="C30" s="37" t="s">
        <v>619</v>
      </c>
      <c r="D30" s="43">
        <f t="shared" si="0"/>
        <v>37634.26</v>
      </c>
      <c r="E30" s="49">
        <v>903.26</v>
      </c>
      <c r="F30" s="45">
        <v>36731</v>
      </c>
    </row>
    <row r="31" spans="2:6" ht="14.4" customHeight="1">
      <c r="B31" s="37" t="s">
        <v>1</v>
      </c>
      <c r="C31" s="37" t="s">
        <v>609</v>
      </c>
      <c r="D31" s="43">
        <f t="shared" si="0"/>
        <v>17783</v>
      </c>
      <c r="E31" s="46"/>
      <c r="F31" s="46">
        <v>17783</v>
      </c>
    </row>
    <row r="32" spans="2:6" ht="14.4" customHeight="1">
      <c r="B32" s="37" t="s">
        <v>1</v>
      </c>
      <c r="C32" s="37" t="s">
        <v>620</v>
      </c>
      <c r="D32" s="43">
        <f t="shared" si="0"/>
        <v>4838.9090000000015</v>
      </c>
      <c r="E32" s="46">
        <v>0</v>
      </c>
      <c r="F32" s="46">
        <v>4838.9090000000015</v>
      </c>
    </row>
    <row r="33" spans="2:6" ht="14.4" customHeight="1">
      <c r="B33" s="37" t="s">
        <v>1</v>
      </c>
      <c r="C33" s="37" t="s">
        <v>617</v>
      </c>
      <c r="D33" s="43">
        <f t="shared" si="0"/>
        <v>1029873</v>
      </c>
      <c r="E33" s="48">
        <v>614794</v>
      </c>
      <c r="F33" s="44">
        <v>415079</v>
      </c>
    </row>
    <row r="34" spans="2:6" ht="14.4" customHeight="1">
      <c r="B34" s="37" t="s">
        <v>1</v>
      </c>
      <c r="C34" s="37" t="s">
        <v>618</v>
      </c>
      <c r="D34" s="43">
        <f t="shared" si="0"/>
        <v>7910.7717736407003</v>
      </c>
      <c r="E34" s="43">
        <v>819.5444386943567</v>
      </c>
      <c r="F34" s="43">
        <v>7091.2273349463439</v>
      </c>
    </row>
    <row r="35" spans="2:6" ht="14.4" customHeight="1">
      <c r="B35" s="37" t="s">
        <v>1</v>
      </c>
      <c r="C35" s="37" t="s">
        <v>621</v>
      </c>
      <c r="D35" s="104">
        <f t="shared" ref="D35:D56" si="1">E35+F35</f>
        <v>17740.250110111661</v>
      </c>
      <c r="E35" s="104">
        <v>1078.7459999999999</v>
      </c>
      <c r="F35" s="104">
        <v>16661.504110111662</v>
      </c>
    </row>
    <row r="36" spans="2:6" ht="14.4" customHeight="1">
      <c r="B36" s="37" t="s">
        <v>1</v>
      </c>
      <c r="C36" s="37" t="s">
        <v>622</v>
      </c>
      <c r="D36" s="43">
        <f t="shared" si="1"/>
        <v>6270.646999999999</v>
      </c>
      <c r="E36" s="43">
        <v>0</v>
      </c>
      <c r="F36" s="43">
        <v>6270.646999999999</v>
      </c>
    </row>
    <row r="37" spans="2:6" ht="14.4" customHeight="1">
      <c r="B37" s="37" t="s">
        <v>1</v>
      </c>
      <c r="C37" s="37" t="s">
        <v>613</v>
      </c>
      <c r="D37" s="43">
        <f t="shared" si="1"/>
        <v>195212</v>
      </c>
      <c r="E37" s="48">
        <v>61947</v>
      </c>
      <c r="F37" s="44">
        <v>133265</v>
      </c>
    </row>
    <row r="38" spans="2:6" ht="14.4" customHeight="1">
      <c r="B38" s="37" t="s">
        <v>1</v>
      </c>
      <c r="C38" s="37" t="s">
        <v>623</v>
      </c>
      <c r="D38" s="43">
        <f t="shared" si="1"/>
        <v>122486.06906944445</v>
      </c>
      <c r="E38" s="43">
        <v>122486.06906944445</v>
      </c>
      <c r="F38" s="43">
        <v>0</v>
      </c>
    </row>
    <row r="39" spans="2:6" ht="14.4" customHeight="1">
      <c r="B39" s="37" t="s">
        <v>58</v>
      </c>
      <c r="C39" s="37" t="s">
        <v>619</v>
      </c>
      <c r="D39" s="43">
        <f t="shared" si="1"/>
        <v>1328.2359988767869</v>
      </c>
      <c r="E39" s="43">
        <v>0</v>
      </c>
      <c r="F39" s="47">
        <v>1328.2359988767869</v>
      </c>
    </row>
    <row r="40" spans="2:6" ht="14.4" customHeight="1">
      <c r="B40" s="37" t="s">
        <v>58</v>
      </c>
      <c r="C40" s="37" t="s">
        <v>609</v>
      </c>
      <c r="D40" s="43">
        <f t="shared" si="1"/>
        <v>1957</v>
      </c>
      <c r="E40" s="43"/>
      <c r="F40" s="46">
        <v>1957</v>
      </c>
    </row>
    <row r="41" spans="2:6" ht="14.4" customHeight="1">
      <c r="B41" s="37" t="s">
        <v>58</v>
      </c>
      <c r="C41" s="37" t="s">
        <v>620</v>
      </c>
      <c r="D41" s="43">
        <f t="shared" si="1"/>
        <v>1779.3320000000001</v>
      </c>
      <c r="E41" s="43">
        <v>0</v>
      </c>
      <c r="F41" s="43">
        <v>1779.3320000000001</v>
      </c>
    </row>
    <row r="42" spans="2:6" ht="14.4" customHeight="1">
      <c r="B42" s="37" t="s">
        <v>58</v>
      </c>
      <c r="C42" s="37" t="s">
        <v>617</v>
      </c>
      <c r="D42" s="43">
        <f t="shared" si="1"/>
        <v>303496</v>
      </c>
      <c r="E42" s="43">
        <v>0</v>
      </c>
      <c r="F42" s="43">
        <v>303496</v>
      </c>
    </row>
    <row r="43" spans="2:6" ht="14.4" customHeight="1">
      <c r="B43" s="37" t="s">
        <v>58</v>
      </c>
      <c r="C43" s="37" t="s">
        <v>618</v>
      </c>
      <c r="D43" s="43">
        <f t="shared" si="1"/>
        <v>13284.357266841411</v>
      </c>
      <c r="E43" s="43">
        <v>190.4513441091471</v>
      </c>
      <c r="F43" s="43">
        <v>13093.905922732263</v>
      </c>
    </row>
    <row r="44" spans="2:6" ht="14.4" customHeight="1">
      <c r="B44" s="37" t="s">
        <v>58</v>
      </c>
      <c r="C44" s="37" t="s">
        <v>621</v>
      </c>
      <c r="D44" s="104">
        <f t="shared" si="1"/>
        <v>129.97399999999999</v>
      </c>
      <c r="E44" s="104">
        <v>0</v>
      </c>
      <c r="F44" s="104">
        <v>129.97399999999999</v>
      </c>
    </row>
    <row r="45" spans="2:6" ht="14.4" customHeight="1">
      <c r="B45" s="37" t="s">
        <v>58</v>
      </c>
      <c r="C45" s="37" t="s">
        <v>622</v>
      </c>
      <c r="D45" s="43">
        <f t="shared" si="1"/>
        <v>4471.79</v>
      </c>
      <c r="E45" s="43">
        <v>0</v>
      </c>
      <c r="F45" s="43">
        <v>4471.79</v>
      </c>
    </row>
    <row r="46" spans="2:6" ht="14.4" customHeight="1">
      <c r="B46" s="37" t="s">
        <v>58</v>
      </c>
      <c r="C46" s="37" t="s">
        <v>613</v>
      </c>
      <c r="D46" s="43">
        <f t="shared" si="1"/>
        <v>18168.999711498742</v>
      </c>
      <c r="E46" s="43">
        <v>0</v>
      </c>
      <c r="F46" s="44">
        <v>18168.999711498742</v>
      </c>
    </row>
    <row r="47" spans="2:6" ht="14.4" customHeight="1">
      <c r="B47" s="37" t="s">
        <v>58</v>
      </c>
      <c r="C47" s="37" t="s">
        <v>623</v>
      </c>
      <c r="D47" s="43">
        <f t="shared" si="1"/>
        <v>0</v>
      </c>
      <c r="E47" s="43">
        <v>0</v>
      </c>
      <c r="F47" s="43">
        <v>0</v>
      </c>
    </row>
    <row r="48" spans="2:6" ht="14.4" customHeight="1">
      <c r="B48" s="37" t="s">
        <v>145</v>
      </c>
      <c r="C48" s="37" t="s">
        <v>619</v>
      </c>
      <c r="D48" s="43">
        <f t="shared" si="1"/>
        <v>490.3898834129709</v>
      </c>
      <c r="E48" s="48">
        <v>464.02899361978325</v>
      </c>
      <c r="F48" s="44">
        <v>26.360889793187681</v>
      </c>
    </row>
    <row r="49" spans="2:8" ht="14.4" customHeight="1">
      <c r="B49" s="37" t="s">
        <v>145</v>
      </c>
      <c r="C49" s="37" t="s">
        <v>609</v>
      </c>
      <c r="D49" s="43">
        <f t="shared" si="1"/>
        <v>2627</v>
      </c>
      <c r="E49" s="43">
        <v>0</v>
      </c>
      <c r="F49" s="43">
        <v>2627</v>
      </c>
      <c r="G49" s="57"/>
      <c r="H49" s="57"/>
    </row>
    <row r="50" spans="2:8" ht="14.4" customHeight="1">
      <c r="B50" s="37" t="s">
        <v>145</v>
      </c>
      <c r="C50" s="37" t="s">
        <v>620</v>
      </c>
      <c r="D50" s="43">
        <f t="shared" si="1"/>
        <v>17.739999999999998</v>
      </c>
      <c r="E50" s="43">
        <v>0</v>
      </c>
      <c r="F50" s="43">
        <v>17.739999999999998</v>
      </c>
    </row>
    <row r="51" spans="2:8" ht="14.4" customHeight="1">
      <c r="B51" s="37" t="s">
        <v>145</v>
      </c>
      <c r="C51" s="37" t="s">
        <v>617</v>
      </c>
      <c r="D51" s="43">
        <f t="shared" si="1"/>
        <v>288229</v>
      </c>
      <c r="E51" s="43">
        <v>288229</v>
      </c>
      <c r="F51" s="43">
        <v>0</v>
      </c>
    </row>
    <row r="52" spans="2:8" ht="14.4" customHeight="1">
      <c r="B52" s="37" t="s">
        <v>145</v>
      </c>
      <c r="C52" s="37" t="s">
        <v>618</v>
      </c>
      <c r="D52" s="43">
        <f t="shared" si="1"/>
        <v>301.90776553083765</v>
      </c>
      <c r="E52" s="46">
        <v>85.150129713018345</v>
      </c>
      <c r="F52" s="46">
        <v>216.75763581781931</v>
      </c>
    </row>
    <row r="53" spans="2:8" ht="14.4" customHeight="1">
      <c r="B53" s="37" t="s">
        <v>145</v>
      </c>
      <c r="C53" s="37" t="s">
        <v>621</v>
      </c>
      <c r="D53" s="104">
        <f t="shared" si="1"/>
        <v>53</v>
      </c>
      <c r="E53" s="104">
        <v>30</v>
      </c>
      <c r="F53" s="104">
        <v>23</v>
      </c>
    </row>
    <row r="54" spans="2:8" ht="14.4" customHeight="1">
      <c r="B54" s="37" t="s">
        <v>145</v>
      </c>
      <c r="C54" s="37" t="s">
        <v>622</v>
      </c>
      <c r="D54" s="43">
        <f t="shared" si="1"/>
        <v>39677.19</v>
      </c>
      <c r="E54" s="43">
        <v>39677.19</v>
      </c>
      <c r="F54" s="43">
        <v>0</v>
      </c>
    </row>
    <row r="55" spans="2:8" ht="14.4" customHeight="1">
      <c r="B55" s="37" t="s">
        <v>145</v>
      </c>
      <c r="C55" s="37" t="s">
        <v>613</v>
      </c>
      <c r="D55" s="43">
        <f t="shared" si="1"/>
        <v>21133.353260190943</v>
      </c>
      <c r="E55" s="48">
        <v>20741.63640798151</v>
      </c>
      <c r="F55" s="44">
        <v>391.71685220943186</v>
      </c>
    </row>
    <row r="56" spans="2:8" ht="14.4" customHeight="1">
      <c r="B56" s="37" t="s">
        <v>145</v>
      </c>
      <c r="C56" s="37" t="s">
        <v>623</v>
      </c>
      <c r="D56" s="43">
        <f t="shared" si="1"/>
        <v>28387</v>
      </c>
      <c r="E56" s="46">
        <v>28387</v>
      </c>
      <c r="F56" s="46">
        <v>0</v>
      </c>
    </row>
    <row r="57" spans="2:8" ht="14.4" customHeight="1">
      <c r="D57" s="41"/>
      <c r="E57" s="41"/>
      <c r="F57" s="41"/>
    </row>
    <row r="58" spans="2:8" ht="14.4" customHeight="1">
      <c r="B58" s="122" t="s">
        <v>930</v>
      </c>
    </row>
  </sheetData>
  <sortState ref="B2:H66">
    <sortCondition ref="B2:B66"/>
  </sortState>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L674"/>
  <sheetViews>
    <sheetView workbookViewId="0">
      <pane ySplit="2" topLeftCell="A617" activePane="bottomLeft" state="frozen"/>
      <selection pane="bottomLeft"/>
    </sheetView>
  </sheetViews>
  <sheetFormatPr defaultRowHeight="14.4" customHeight="1"/>
  <cols>
    <col min="1" max="1" width="45.88671875" style="105" customWidth="1"/>
    <col min="2" max="6" width="8.88671875" style="7"/>
    <col min="8" max="8" width="8.88671875" style="91"/>
    <col min="12" max="12" width="10.5546875" bestFit="1" customWidth="1"/>
  </cols>
  <sheetData>
    <row r="1" spans="1:12" s="93" customFormat="1" ht="25.2" customHeight="1">
      <c r="A1" s="133" t="s">
        <v>931</v>
      </c>
      <c r="B1" s="95"/>
      <c r="C1" s="95"/>
      <c r="D1" s="95"/>
      <c r="E1" s="95"/>
      <c r="F1" s="95"/>
      <c r="H1" s="95"/>
    </row>
    <row r="2" spans="1:12" ht="14.4" customHeight="1">
      <c r="A2" s="106" t="s">
        <v>495</v>
      </c>
      <c r="B2" s="5" t="s">
        <v>494</v>
      </c>
      <c r="C2" s="4" t="s">
        <v>493</v>
      </c>
      <c r="D2" s="4" t="s">
        <v>498</v>
      </c>
      <c r="E2" s="4" t="s">
        <v>499</v>
      </c>
      <c r="F2" s="4" t="s">
        <v>616</v>
      </c>
      <c r="G2" s="35" t="s">
        <v>0</v>
      </c>
      <c r="H2" s="24" t="s">
        <v>497</v>
      </c>
      <c r="I2" s="35" t="s">
        <v>330</v>
      </c>
      <c r="J2" s="35" t="s">
        <v>332</v>
      </c>
      <c r="K2" s="35" t="s">
        <v>333</v>
      </c>
      <c r="L2" s="35" t="s">
        <v>846</v>
      </c>
    </row>
    <row r="3" spans="1:12" ht="14.4" customHeight="1">
      <c r="A3" s="105" t="s">
        <v>335</v>
      </c>
      <c r="B3" s="8">
        <v>1</v>
      </c>
      <c r="C3" s="8" t="s">
        <v>1</v>
      </c>
      <c r="D3" s="8">
        <v>41599.9</v>
      </c>
      <c r="E3" s="8">
        <v>52697.8</v>
      </c>
      <c r="F3" s="8">
        <v>94297.700000000012</v>
      </c>
      <c r="G3">
        <v>131.12831278143383</v>
      </c>
      <c r="H3" s="91">
        <v>4</v>
      </c>
      <c r="I3">
        <v>4</v>
      </c>
      <c r="J3" t="s">
        <v>334</v>
      </c>
      <c r="K3" t="s">
        <v>334</v>
      </c>
      <c r="L3">
        <v>641992.00700704311</v>
      </c>
    </row>
    <row r="4" spans="1:12" ht="14.4" customHeight="1">
      <c r="A4" s="105" t="s">
        <v>2</v>
      </c>
      <c r="B4" s="8">
        <v>1</v>
      </c>
      <c r="C4" s="8" t="s">
        <v>1</v>
      </c>
      <c r="D4" s="8">
        <v>20.45</v>
      </c>
      <c r="E4" s="8"/>
      <c r="F4" s="8">
        <v>20.45</v>
      </c>
      <c r="G4">
        <v>167.12969217146016</v>
      </c>
      <c r="H4" s="91">
        <v>0</v>
      </c>
      <c r="J4" t="s">
        <v>334</v>
      </c>
      <c r="L4">
        <v>109.23572444129452</v>
      </c>
    </row>
    <row r="5" spans="1:12" ht="14.4" customHeight="1">
      <c r="A5" s="105" t="s">
        <v>3</v>
      </c>
      <c r="B5" s="8">
        <v>1</v>
      </c>
      <c r="C5" s="8" t="s">
        <v>1</v>
      </c>
      <c r="D5" s="8">
        <v>44</v>
      </c>
      <c r="E5" s="8"/>
      <c r="F5" s="8">
        <v>44</v>
      </c>
      <c r="G5">
        <v>89.49906253963114</v>
      </c>
      <c r="H5" s="91">
        <v>0</v>
      </c>
      <c r="J5" t="s">
        <v>334</v>
      </c>
      <c r="L5">
        <v>438.89353570162979</v>
      </c>
    </row>
    <row r="6" spans="1:12" ht="14.4" customHeight="1">
      <c r="A6" s="105" t="s">
        <v>803</v>
      </c>
      <c r="B6" s="8">
        <v>1</v>
      </c>
      <c r="C6" s="8" t="s">
        <v>1</v>
      </c>
      <c r="D6" s="8">
        <v>4</v>
      </c>
      <c r="E6" s="8"/>
      <c r="F6" s="8">
        <v>4</v>
      </c>
      <c r="G6">
        <v>61.02208809520306</v>
      </c>
      <c r="H6" s="91">
        <v>0</v>
      </c>
      <c r="J6" t="s">
        <v>334</v>
      </c>
      <c r="L6">
        <v>58.519138093550637</v>
      </c>
    </row>
    <row r="7" spans="1:12" ht="14.4" customHeight="1">
      <c r="A7" s="105" t="s">
        <v>4</v>
      </c>
      <c r="B7" s="8">
        <v>1</v>
      </c>
      <c r="C7" s="8" t="s">
        <v>1</v>
      </c>
      <c r="D7" s="8">
        <v>5.4624542877069269</v>
      </c>
      <c r="E7" s="8"/>
      <c r="F7" s="8">
        <v>5.4624542877069269</v>
      </c>
      <c r="G7">
        <v>99.99911002814153</v>
      </c>
      <c r="H7" s="91">
        <v>0</v>
      </c>
      <c r="I7">
        <v>1</v>
      </c>
      <c r="L7">
        <v>48.7659484112922</v>
      </c>
    </row>
    <row r="8" spans="1:12" ht="14.4" customHeight="1">
      <c r="A8" s="105" t="s">
        <v>350</v>
      </c>
      <c r="B8" s="8">
        <v>1</v>
      </c>
      <c r="C8" s="8" t="s">
        <v>1</v>
      </c>
      <c r="D8" s="8">
        <v>4.8840000000000003</v>
      </c>
      <c r="E8" s="8"/>
      <c r="F8" s="8">
        <v>4.8840000000000003</v>
      </c>
      <c r="G8">
        <v>89.409563477091524</v>
      </c>
      <c r="H8" s="91">
        <v>0</v>
      </c>
      <c r="J8" t="s">
        <v>334</v>
      </c>
      <c r="L8">
        <v>48.7659484112922</v>
      </c>
    </row>
    <row r="9" spans="1:12" ht="14.4" customHeight="1">
      <c r="A9" s="105" t="s">
        <v>352</v>
      </c>
      <c r="B9" s="8">
        <v>1</v>
      </c>
      <c r="C9" s="8" t="s">
        <v>1</v>
      </c>
      <c r="D9" s="8">
        <v>21.849817150827707</v>
      </c>
      <c r="E9" s="8"/>
      <c r="F9" s="8">
        <v>21.849817150827707</v>
      </c>
      <c r="G9">
        <v>99.99911002814153</v>
      </c>
      <c r="H9" s="91">
        <v>0</v>
      </c>
      <c r="I9">
        <v>1</v>
      </c>
      <c r="L9">
        <v>195.0637936451688</v>
      </c>
    </row>
    <row r="10" spans="1:12" ht="14.4" customHeight="1">
      <c r="A10" s="105" t="s">
        <v>357</v>
      </c>
      <c r="B10" s="8">
        <v>1</v>
      </c>
      <c r="C10" s="8" t="s">
        <v>1</v>
      </c>
      <c r="D10" s="8">
        <v>101.06399999999999</v>
      </c>
      <c r="E10" s="8"/>
      <c r="F10" s="8">
        <v>101.06399999999999</v>
      </c>
      <c r="G10">
        <v>154.17840778134004</v>
      </c>
      <c r="H10" s="91">
        <v>0</v>
      </c>
      <c r="J10" t="s">
        <v>334</v>
      </c>
      <c r="L10">
        <v>585.19138093550634</v>
      </c>
    </row>
    <row r="11" spans="1:12" ht="14.4" customHeight="1">
      <c r="A11" s="105" t="s">
        <v>6</v>
      </c>
      <c r="B11" s="8">
        <v>1</v>
      </c>
      <c r="C11" s="8" t="s">
        <v>1</v>
      </c>
      <c r="D11" s="8">
        <v>31.704999999999998</v>
      </c>
      <c r="E11" s="8"/>
      <c r="F11" s="8">
        <v>31.704999999999998</v>
      </c>
      <c r="G11">
        <v>138.19323593274376</v>
      </c>
      <c r="H11" s="91">
        <v>0</v>
      </c>
      <c r="J11" t="s">
        <v>334</v>
      </c>
      <c r="L11">
        <v>204.81698332742724</v>
      </c>
    </row>
    <row r="12" spans="1:12" ht="14.4" customHeight="1">
      <c r="A12" s="105" t="s">
        <v>628</v>
      </c>
      <c r="B12" s="8">
        <v>1</v>
      </c>
      <c r="C12" s="8" t="s">
        <v>1</v>
      </c>
      <c r="D12" s="8">
        <v>840.42</v>
      </c>
      <c r="E12" s="8"/>
      <c r="F12" s="8">
        <v>840.42</v>
      </c>
      <c r="G12">
        <v>139.23307677005579</v>
      </c>
      <c r="H12" s="91">
        <v>1</v>
      </c>
      <c r="J12" t="s">
        <v>334</v>
      </c>
      <c r="L12">
        <v>5388.6372994477879</v>
      </c>
    </row>
    <row r="13" spans="1:12" ht="14.4" customHeight="1">
      <c r="A13" s="105" t="s">
        <v>629</v>
      </c>
      <c r="B13" s="8">
        <v>1</v>
      </c>
      <c r="C13" s="8" t="s">
        <v>1</v>
      </c>
      <c r="D13" s="8">
        <v>11.6</v>
      </c>
      <c r="E13" s="8"/>
      <c r="F13" s="8">
        <v>11.6</v>
      </c>
      <c r="G13">
        <v>45.182312036448216</v>
      </c>
      <c r="H13" s="91">
        <v>0</v>
      </c>
      <c r="J13" t="s">
        <v>334</v>
      </c>
      <c r="L13">
        <v>229.19995753307333</v>
      </c>
    </row>
    <row r="14" spans="1:12" ht="14.4" customHeight="1">
      <c r="A14" s="105" t="s">
        <v>7</v>
      </c>
      <c r="B14" s="8">
        <v>1</v>
      </c>
      <c r="C14" s="8" t="s">
        <v>1</v>
      </c>
      <c r="D14" s="8">
        <v>7.53818691703556</v>
      </c>
      <c r="E14" s="8"/>
      <c r="F14" s="8">
        <v>7.53818691703556</v>
      </c>
      <c r="G14">
        <v>99.99911002814153</v>
      </c>
      <c r="H14" s="91">
        <v>0</v>
      </c>
      <c r="I14">
        <v>1</v>
      </c>
      <c r="L14">
        <v>67.297008807583239</v>
      </c>
    </row>
    <row r="15" spans="1:12" ht="14.4" customHeight="1">
      <c r="A15" s="105" t="s">
        <v>8</v>
      </c>
      <c r="B15" s="8">
        <v>1</v>
      </c>
      <c r="C15" s="8" t="s">
        <v>1</v>
      </c>
      <c r="D15" s="8">
        <v>30.559000000000001</v>
      </c>
      <c r="E15" s="8"/>
      <c r="F15" s="8">
        <v>30.559000000000001</v>
      </c>
      <c r="G15">
        <v>186.47739901013102</v>
      </c>
      <c r="H15" s="91">
        <v>0</v>
      </c>
      <c r="J15" t="s">
        <v>334</v>
      </c>
      <c r="L15">
        <v>146.29784523387659</v>
      </c>
    </row>
    <row r="16" spans="1:12" ht="14.4" customHeight="1">
      <c r="A16" s="105" t="s">
        <v>9</v>
      </c>
      <c r="B16" s="8">
        <v>1</v>
      </c>
      <c r="C16" s="8" t="s">
        <v>1</v>
      </c>
      <c r="D16" s="8">
        <v>12.279</v>
      </c>
      <c r="E16" s="8"/>
      <c r="F16" s="8">
        <v>12.279</v>
      </c>
      <c r="G16">
        <v>86.456563813961353</v>
      </c>
      <c r="H16" s="91">
        <v>0</v>
      </c>
      <c r="J16" t="s">
        <v>334</v>
      </c>
      <c r="L16">
        <v>126.79146586935971</v>
      </c>
    </row>
    <row r="17" spans="1:12" ht="14.4" customHeight="1">
      <c r="A17" s="105" t="s">
        <v>380</v>
      </c>
      <c r="B17" s="8">
        <v>1</v>
      </c>
      <c r="C17" s="8" t="s">
        <v>1</v>
      </c>
      <c r="D17" s="8">
        <v>4.4000000000000004</v>
      </c>
      <c r="E17" s="8"/>
      <c r="F17" s="8">
        <v>4.4000000000000004</v>
      </c>
      <c r="G17">
        <v>15.981975453505564</v>
      </c>
      <c r="H17" s="91">
        <v>0</v>
      </c>
      <c r="J17" t="s">
        <v>334</v>
      </c>
      <c r="L17">
        <v>245.78037999291269</v>
      </c>
    </row>
    <row r="18" spans="1:12" ht="14.4" customHeight="1">
      <c r="A18" s="105" t="s">
        <v>10</v>
      </c>
      <c r="B18" s="8">
        <v>1</v>
      </c>
      <c r="C18" s="8" t="s">
        <v>1</v>
      </c>
      <c r="D18" s="8">
        <v>9.5530000000000008</v>
      </c>
      <c r="E18" s="8"/>
      <c r="F18" s="8">
        <v>9.5530000000000008</v>
      </c>
      <c r="G18">
        <v>47.265730343795255</v>
      </c>
      <c r="H18" s="91">
        <v>0</v>
      </c>
      <c r="J18" t="s">
        <v>334</v>
      </c>
      <c r="L18">
        <v>180.43400912178114</v>
      </c>
    </row>
    <row r="19" spans="1:12" ht="14.4" customHeight="1">
      <c r="A19" s="105" t="s">
        <v>11</v>
      </c>
      <c r="B19" s="8">
        <v>1</v>
      </c>
      <c r="C19" s="8" t="s">
        <v>1</v>
      </c>
      <c r="D19" s="8">
        <v>2.7312271438534634</v>
      </c>
      <c r="E19" s="8"/>
      <c r="F19" s="8">
        <v>2.7312271438534634</v>
      </c>
      <c r="G19">
        <v>99.99911002814153</v>
      </c>
      <c r="H19" s="91">
        <v>0</v>
      </c>
      <c r="I19">
        <v>1</v>
      </c>
      <c r="L19">
        <v>24.3829742056461</v>
      </c>
    </row>
    <row r="20" spans="1:12" ht="14.4" customHeight="1">
      <c r="A20" s="105" t="s">
        <v>391</v>
      </c>
      <c r="B20" s="8">
        <v>1</v>
      </c>
      <c r="C20" s="8" t="s">
        <v>1</v>
      </c>
      <c r="D20" s="8">
        <v>446.52286329431502</v>
      </c>
      <c r="E20" s="8"/>
      <c r="F20" s="8">
        <v>446.52286329431502</v>
      </c>
      <c r="G20">
        <v>130.99883413686538</v>
      </c>
      <c r="H20" s="91" t="s">
        <v>12</v>
      </c>
      <c r="I20">
        <v>3</v>
      </c>
      <c r="L20">
        <v>3042.9951808646333</v>
      </c>
    </row>
    <row r="21" spans="1:12" ht="14.4" customHeight="1">
      <c r="A21" s="105" t="s">
        <v>895</v>
      </c>
      <c r="B21" s="8">
        <v>1</v>
      </c>
      <c r="C21" s="8" t="s">
        <v>1</v>
      </c>
      <c r="D21" s="8">
        <v>50.72</v>
      </c>
      <c r="E21" s="8"/>
      <c r="F21" s="8">
        <v>50.72</v>
      </c>
      <c r="G21">
        <v>211.98906220470542</v>
      </c>
      <c r="H21" s="91">
        <v>0</v>
      </c>
      <c r="J21" t="s">
        <v>334</v>
      </c>
      <c r="L21">
        <v>213.59485404145983</v>
      </c>
    </row>
    <row r="22" spans="1:12" ht="14.4" customHeight="1">
      <c r="A22" s="105" t="s">
        <v>397</v>
      </c>
      <c r="B22" s="8">
        <v>1</v>
      </c>
      <c r="C22" s="8" t="s">
        <v>1</v>
      </c>
      <c r="D22" s="8">
        <v>9.8324177178724685</v>
      </c>
      <c r="E22" s="8"/>
      <c r="F22" s="8">
        <v>9.8324177178724685</v>
      </c>
      <c r="G22">
        <v>99.999110028141516</v>
      </c>
      <c r="H22" s="91">
        <v>0</v>
      </c>
      <c r="I22">
        <v>1</v>
      </c>
      <c r="L22">
        <v>87.778707140325963</v>
      </c>
    </row>
    <row r="23" spans="1:12" ht="14.4" customHeight="1">
      <c r="A23" s="105" t="s">
        <v>509</v>
      </c>
      <c r="B23" s="8">
        <v>1</v>
      </c>
      <c r="C23" s="8" t="s">
        <v>1</v>
      </c>
      <c r="D23" s="8">
        <v>5.3150000000000004</v>
      </c>
      <c r="E23" s="8"/>
      <c r="F23" s="8">
        <v>5.3150000000000004</v>
      </c>
      <c r="G23">
        <v>30.030777613518914</v>
      </c>
      <c r="H23" s="91">
        <v>0</v>
      </c>
      <c r="J23" t="s">
        <v>334</v>
      </c>
      <c r="L23">
        <v>158.00167285258672</v>
      </c>
    </row>
    <row r="24" spans="1:12" ht="14.4" customHeight="1">
      <c r="A24" s="105" t="s">
        <v>13</v>
      </c>
      <c r="B24" s="8">
        <v>1</v>
      </c>
      <c r="C24" s="8" t="s">
        <v>1</v>
      </c>
      <c r="D24" s="8">
        <v>9.8324177178724685</v>
      </c>
      <c r="E24" s="8"/>
      <c r="F24" s="8">
        <v>9.8324177178724685</v>
      </c>
      <c r="G24">
        <v>99.999110028141516</v>
      </c>
      <c r="H24" s="91">
        <v>0</v>
      </c>
      <c r="I24">
        <v>1</v>
      </c>
      <c r="L24">
        <v>87.778707140325963</v>
      </c>
    </row>
    <row r="25" spans="1:12" ht="14.4" customHeight="1">
      <c r="A25" s="105" t="s">
        <v>14</v>
      </c>
      <c r="B25" s="8">
        <v>1</v>
      </c>
      <c r="C25" s="8" t="s">
        <v>1</v>
      </c>
      <c r="D25" s="8">
        <v>137.65384805021455</v>
      </c>
      <c r="E25" s="8"/>
      <c r="F25" s="8">
        <v>137.65384805021455</v>
      </c>
      <c r="G25">
        <v>99.999110028141516</v>
      </c>
      <c r="H25" s="91">
        <v>0</v>
      </c>
      <c r="I25">
        <v>1</v>
      </c>
      <c r="L25">
        <v>1228.9018999645634</v>
      </c>
    </row>
    <row r="26" spans="1:12" ht="14.4" customHeight="1">
      <c r="A26" s="105" t="s">
        <v>423</v>
      </c>
      <c r="B26" s="8">
        <v>1</v>
      </c>
      <c r="C26" s="8" t="s">
        <v>1</v>
      </c>
      <c r="D26" s="8">
        <v>7.8259999999999996</v>
      </c>
      <c r="E26" s="8"/>
      <c r="F26" s="8">
        <v>7.8259999999999996</v>
      </c>
      <c r="G26">
        <v>62.290286273877278</v>
      </c>
      <c r="H26" s="91">
        <v>0</v>
      </c>
      <c r="J26" t="s">
        <v>334</v>
      </c>
      <c r="L26">
        <v>112.16168134597206</v>
      </c>
    </row>
    <row r="27" spans="1:12" ht="14.4" customHeight="1">
      <c r="A27" s="105" t="s">
        <v>15</v>
      </c>
      <c r="B27" s="8">
        <v>1</v>
      </c>
      <c r="C27" s="8" t="s">
        <v>1</v>
      </c>
      <c r="D27" s="8">
        <v>10.733000000000001</v>
      </c>
      <c r="E27" s="8"/>
      <c r="F27" s="8">
        <v>10.733000000000001</v>
      </c>
      <c r="G27">
        <v>98.242510728872162</v>
      </c>
      <c r="H27" s="91">
        <v>0</v>
      </c>
      <c r="J27" t="s">
        <v>334</v>
      </c>
      <c r="L27">
        <v>97.5318968225844</v>
      </c>
    </row>
    <row r="28" spans="1:12" ht="14.4" customHeight="1">
      <c r="A28" s="105" t="s">
        <v>804</v>
      </c>
      <c r="B28" s="8">
        <v>1</v>
      </c>
      <c r="C28" s="8" t="s">
        <v>1</v>
      </c>
      <c r="D28" s="8">
        <v>5.0039999999999996</v>
      </c>
      <c r="E28" s="8"/>
      <c r="F28" s="8">
        <v>5.0039999999999996</v>
      </c>
      <c r="G28">
        <v>147.75219136857874</v>
      </c>
      <c r="H28" s="91">
        <v>0</v>
      </c>
      <c r="J28" t="s">
        <v>334</v>
      </c>
      <c r="L28">
        <v>30.234888015001165</v>
      </c>
    </row>
    <row r="29" spans="1:12" ht="14.4" customHeight="1">
      <c r="A29" s="105" t="s">
        <v>630</v>
      </c>
      <c r="B29" s="8">
        <v>1</v>
      </c>
      <c r="C29" s="8" t="s">
        <v>1</v>
      </c>
      <c r="D29" s="8"/>
      <c r="E29" s="8">
        <v>21.849817150827707</v>
      </c>
      <c r="F29" s="8">
        <v>21.849817150827707</v>
      </c>
      <c r="G29">
        <v>99.99911002814153</v>
      </c>
      <c r="H29" s="91">
        <v>0</v>
      </c>
      <c r="I29">
        <v>1</v>
      </c>
      <c r="L29">
        <v>195.0637936451688</v>
      </c>
    </row>
    <row r="30" spans="1:12" ht="14.4" customHeight="1">
      <c r="A30" s="105" t="s">
        <v>865</v>
      </c>
      <c r="B30" s="8">
        <v>1</v>
      </c>
      <c r="C30" s="8" t="s">
        <v>1</v>
      </c>
      <c r="D30" s="8">
        <v>13.765384805021457</v>
      </c>
      <c r="E30" s="8"/>
      <c r="F30" s="8">
        <v>13.765384805021457</v>
      </c>
      <c r="G30">
        <v>99.99911002814153</v>
      </c>
      <c r="H30" s="91">
        <v>0</v>
      </c>
      <c r="I30">
        <v>1</v>
      </c>
      <c r="L30">
        <v>122.89018999645634</v>
      </c>
    </row>
    <row r="31" spans="1:12" ht="14.4" customHeight="1">
      <c r="A31" s="105" t="s">
        <v>16</v>
      </c>
      <c r="B31" s="8">
        <v>1</v>
      </c>
      <c r="C31" s="8" t="s">
        <v>1</v>
      </c>
      <c r="D31" s="8">
        <v>1440.1214484110542</v>
      </c>
      <c r="E31" s="8"/>
      <c r="F31" s="8">
        <v>1440.1214484110542</v>
      </c>
      <c r="G31">
        <v>99.999110028141516</v>
      </c>
      <c r="H31" s="91">
        <v>0</v>
      </c>
      <c r="L31">
        <v>12856.654639153076</v>
      </c>
    </row>
    <row r="32" spans="1:12" ht="14.4" customHeight="1">
      <c r="A32" s="105" t="s">
        <v>439</v>
      </c>
      <c r="B32" s="8">
        <v>1</v>
      </c>
      <c r="C32" s="8" t="s">
        <v>1</v>
      </c>
      <c r="D32" s="8">
        <v>4.3699634301655417</v>
      </c>
      <c r="E32" s="8"/>
      <c r="F32" s="8">
        <v>4.3699634301655417</v>
      </c>
      <c r="G32">
        <v>99.99911002814153</v>
      </c>
      <c r="H32" s="91">
        <v>0</v>
      </c>
      <c r="I32">
        <v>1</v>
      </c>
      <c r="L32">
        <v>39.012758729033756</v>
      </c>
    </row>
    <row r="33" spans="1:12" ht="14.4" customHeight="1">
      <c r="A33" s="105" t="s">
        <v>18</v>
      </c>
      <c r="B33" s="8">
        <v>1</v>
      </c>
      <c r="C33" s="8" t="s">
        <v>1</v>
      </c>
      <c r="D33" s="8">
        <v>914.54</v>
      </c>
      <c r="E33" s="8"/>
      <c r="F33" s="8">
        <v>914.54</v>
      </c>
      <c r="G33">
        <v>139.51785111646748</v>
      </c>
      <c r="H33" s="91">
        <v>0</v>
      </c>
      <c r="J33" t="s">
        <v>334</v>
      </c>
      <c r="L33">
        <v>5851.9138093550637</v>
      </c>
    </row>
    <row r="34" spans="1:12" ht="14.4" customHeight="1">
      <c r="A34" s="105" t="s">
        <v>866</v>
      </c>
      <c r="B34" s="8">
        <v>1</v>
      </c>
      <c r="C34" s="8" t="s">
        <v>1</v>
      </c>
      <c r="D34" s="8">
        <v>33.067999999999998</v>
      </c>
      <c r="E34" s="8"/>
      <c r="F34" s="8">
        <v>33.067999999999998</v>
      </c>
      <c r="G34">
        <v>91.721745869644309</v>
      </c>
      <c r="H34" s="91">
        <v>0</v>
      </c>
      <c r="J34" t="s">
        <v>334</v>
      </c>
      <c r="L34">
        <v>321.85525951452848</v>
      </c>
    </row>
    <row r="35" spans="1:12" ht="14.4" customHeight="1">
      <c r="A35" s="105" t="s">
        <v>631</v>
      </c>
      <c r="B35" s="8">
        <v>1</v>
      </c>
      <c r="C35" s="8" t="s">
        <v>1</v>
      </c>
      <c r="D35" s="8">
        <v>9.9920000000000009</v>
      </c>
      <c r="E35" s="8"/>
      <c r="F35" s="8">
        <v>9.9920000000000009</v>
      </c>
      <c r="G35">
        <v>71.453051278976844</v>
      </c>
      <c r="H35" s="91">
        <v>0</v>
      </c>
      <c r="J35" t="s">
        <v>334</v>
      </c>
      <c r="L35">
        <v>124.84082793290803</v>
      </c>
    </row>
    <row r="36" spans="1:12" ht="14.4" customHeight="1">
      <c r="A36" s="105" t="s">
        <v>510</v>
      </c>
      <c r="B36" s="8">
        <v>1</v>
      </c>
      <c r="C36" s="8" t="s">
        <v>1</v>
      </c>
      <c r="D36" s="8">
        <v>49.52</v>
      </c>
      <c r="E36" s="8"/>
      <c r="F36" s="8">
        <v>49.52</v>
      </c>
      <c r="G36">
        <v>75.545345061861397</v>
      </c>
      <c r="H36" s="91">
        <v>0</v>
      </c>
      <c r="J36" t="s">
        <v>334</v>
      </c>
      <c r="L36">
        <v>585.19138093550634</v>
      </c>
    </row>
    <row r="37" spans="1:12" ht="14.4" customHeight="1">
      <c r="A37" s="105" t="s">
        <v>867</v>
      </c>
      <c r="B37" s="8">
        <v>1</v>
      </c>
      <c r="C37" s="8" t="s">
        <v>1</v>
      </c>
      <c r="D37" s="8">
        <v>22.35</v>
      </c>
      <c r="E37" s="8"/>
      <c r="F37" s="8">
        <v>22.35</v>
      </c>
      <c r="G37">
        <v>204.57655033916825</v>
      </c>
      <c r="H37" s="91">
        <v>0</v>
      </c>
      <c r="J37" t="s">
        <v>334</v>
      </c>
      <c r="L37">
        <v>97.5318968225844</v>
      </c>
    </row>
    <row r="38" spans="1:12" ht="14.4" customHeight="1">
      <c r="A38" s="105" t="s">
        <v>19</v>
      </c>
      <c r="B38" s="8">
        <v>1</v>
      </c>
      <c r="C38" s="8" t="s">
        <v>1</v>
      </c>
      <c r="D38" s="8">
        <v>26</v>
      </c>
      <c r="E38" s="8"/>
      <c r="F38" s="8">
        <v>26</v>
      </c>
      <c r="G38">
        <v>62.627932518761028</v>
      </c>
      <c r="H38" s="91">
        <v>0</v>
      </c>
      <c r="J38" t="s">
        <v>334</v>
      </c>
      <c r="L38">
        <v>370.62120792582073</v>
      </c>
    </row>
    <row r="39" spans="1:12" ht="14.4" customHeight="1">
      <c r="A39" s="105" t="s">
        <v>20</v>
      </c>
      <c r="B39" s="8">
        <v>1</v>
      </c>
      <c r="C39" s="8" t="s">
        <v>1</v>
      </c>
      <c r="D39" s="8">
        <v>9.5060000000000002</v>
      </c>
      <c r="E39" s="8"/>
      <c r="F39" s="8">
        <v>9.5060000000000002</v>
      </c>
      <c r="G39">
        <v>102.36634754700006</v>
      </c>
      <c r="H39" s="91">
        <v>0</v>
      </c>
      <c r="J39" t="s">
        <v>334</v>
      </c>
      <c r="L39">
        <v>82.90211229919673</v>
      </c>
    </row>
    <row r="40" spans="1:12" ht="14.4" customHeight="1">
      <c r="A40" s="105" t="s">
        <v>805</v>
      </c>
      <c r="B40" s="8">
        <v>1</v>
      </c>
      <c r="C40" s="8" t="s">
        <v>1</v>
      </c>
      <c r="D40" s="8">
        <v>228.98608374067436</v>
      </c>
      <c r="E40" s="8"/>
      <c r="F40" s="8">
        <v>228.98608374067436</v>
      </c>
      <c r="G40">
        <v>99.999110028141516</v>
      </c>
      <c r="H40" s="91">
        <v>0</v>
      </c>
      <c r="I40">
        <v>1</v>
      </c>
      <c r="L40">
        <v>2044.268557401369</v>
      </c>
    </row>
    <row r="41" spans="1:12" ht="14.4" customHeight="1">
      <c r="A41" s="105" t="s">
        <v>21</v>
      </c>
      <c r="B41" s="8">
        <v>1</v>
      </c>
      <c r="C41" s="8" t="s">
        <v>1</v>
      </c>
      <c r="D41" s="8">
        <v>26.4</v>
      </c>
      <c r="E41" s="8"/>
      <c r="F41" s="8">
        <v>26.4</v>
      </c>
      <c r="G41">
        <v>44.666814945841786</v>
      </c>
      <c r="H41" s="91">
        <v>0</v>
      </c>
      <c r="J41" t="s">
        <v>334</v>
      </c>
      <c r="L41">
        <v>527.64756181018163</v>
      </c>
    </row>
    <row r="42" spans="1:12" ht="14.4" customHeight="1">
      <c r="A42" s="105" t="s">
        <v>329</v>
      </c>
      <c r="B42" s="8">
        <v>1</v>
      </c>
      <c r="C42" s="8" t="s">
        <v>1</v>
      </c>
      <c r="D42" s="8">
        <v>12.624000000000001</v>
      </c>
      <c r="E42" s="8"/>
      <c r="F42" s="8">
        <v>12.624000000000001</v>
      </c>
      <c r="G42">
        <v>67.97142706886855</v>
      </c>
      <c r="H42" s="91">
        <v>0</v>
      </c>
      <c r="J42" t="s">
        <v>334</v>
      </c>
      <c r="L42">
        <v>165.80422459839346</v>
      </c>
    </row>
    <row r="43" spans="1:12" ht="14.4" customHeight="1">
      <c r="A43" s="105" t="s">
        <v>456</v>
      </c>
      <c r="B43" s="8">
        <v>1</v>
      </c>
      <c r="C43" s="8" t="s">
        <v>1</v>
      </c>
      <c r="D43" s="8">
        <v>5.4624542877069269</v>
      </c>
      <c r="E43" s="8"/>
      <c r="F43" s="8">
        <v>5.4624542877069269</v>
      </c>
      <c r="G43">
        <v>99.99911002814153</v>
      </c>
      <c r="H43" s="91">
        <v>0</v>
      </c>
      <c r="I43">
        <v>1</v>
      </c>
      <c r="L43">
        <v>48.7659484112922</v>
      </c>
    </row>
    <row r="44" spans="1:12" ht="14.4" customHeight="1">
      <c r="A44" s="105" t="s">
        <v>22</v>
      </c>
      <c r="B44" s="8">
        <v>1</v>
      </c>
      <c r="C44" s="8" t="s">
        <v>1</v>
      </c>
      <c r="D44" s="8">
        <v>30.204999999999998</v>
      </c>
      <c r="E44" s="8"/>
      <c r="F44" s="8">
        <v>30.204999999999998</v>
      </c>
      <c r="G44">
        <v>36.863443418312166</v>
      </c>
      <c r="H44" s="91">
        <v>0</v>
      </c>
      <c r="J44" t="s">
        <v>334</v>
      </c>
      <c r="L44">
        <v>731.48922616938296</v>
      </c>
    </row>
    <row r="45" spans="1:12" ht="14.4" customHeight="1">
      <c r="A45" s="105" t="s">
        <v>467</v>
      </c>
      <c r="B45" s="8">
        <v>1</v>
      </c>
      <c r="C45" s="8" t="s">
        <v>1</v>
      </c>
      <c r="D45" s="8">
        <v>14.143000000000001</v>
      </c>
      <c r="E45" s="8"/>
      <c r="F45" s="8">
        <v>14.143000000000001</v>
      </c>
      <c r="G45">
        <v>104.39944257223267</v>
      </c>
      <c r="H45" s="91">
        <v>0</v>
      </c>
      <c r="J45" t="s">
        <v>334</v>
      </c>
      <c r="L45">
        <v>120.93955206000466</v>
      </c>
    </row>
    <row r="46" spans="1:12" ht="14.4" customHeight="1">
      <c r="A46" s="105" t="s">
        <v>23</v>
      </c>
      <c r="B46" s="8">
        <v>1</v>
      </c>
      <c r="C46" s="8" t="s">
        <v>1</v>
      </c>
      <c r="D46" s="8">
        <v>22.67</v>
      </c>
      <c r="E46" s="8"/>
      <c r="F46" s="8">
        <v>22.67</v>
      </c>
      <c r="G46">
        <v>207.50561056773802</v>
      </c>
      <c r="H46" s="91">
        <v>0</v>
      </c>
      <c r="J46" t="s">
        <v>334</v>
      </c>
      <c r="K46" t="s">
        <v>334</v>
      </c>
      <c r="L46">
        <v>97.5318968225844</v>
      </c>
    </row>
    <row r="47" spans="1:12" ht="14.4" customHeight="1">
      <c r="A47" s="105" t="s">
        <v>24</v>
      </c>
      <c r="B47" s="8">
        <v>1</v>
      </c>
      <c r="C47" s="8" t="s">
        <v>1</v>
      </c>
      <c r="D47" s="8">
        <v>3.3109999999999999</v>
      </c>
      <c r="E47" s="8"/>
      <c r="F47" s="8">
        <v>3.3109999999999999</v>
      </c>
      <c r="G47">
        <v>67.348044561072442</v>
      </c>
      <c r="H47" s="91">
        <v>0</v>
      </c>
      <c r="J47" t="s">
        <v>334</v>
      </c>
      <c r="L47">
        <v>43.889353570162982</v>
      </c>
    </row>
    <row r="48" spans="1:12" ht="14.4" customHeight="1">
      <c r="A48" s="105" t="s">
        <v>914</v>
      </c>
      <c r="B48" s="8">
        <v>1</v>
      </c>
      <c r="C48" s="8" t="s">
        <v>1</v>
      </c>
      <c r="D48" s="8">
        <v>3.3330000000000002</v>
      </c>
      <c r="E48" s="8"/>
      <c r="F48" s="8">
        <v>3.3330000000000002</v>
      </c>
      <c r="G48">
        <v>43.582847061709671</v>
      </c>
      <c r="H48" s="91">
        <v>0</v>
      </c>
      <c r="J48" t="s">
        <v>334</v>
      </c>
      <c r="L48">
        <v>68.272327775809075</v>
      </c>
    </row>
    <row r="49" spans="1:12" ht="14.4" customHeight="1">
      <c r="A49" s="105" t="s">
        <v>25</v>
      </c>
      <c r="B49" s="8">
        <v>1</v>
      </c>
      <c r="C49" s="8" t="s">
        <v>1</v>
      </c>
      <c r="D49" s="8">
        <v>18.353846406695279</v>
      </c>
      <c r="E49" s="8"/>
      <c r="F49" s="8">
        <v>18.353846406695279</v>
      </c>
      <c r="G49">
        <v>99.999110028141558</v>
      </c>
      <c r="H49" s="91">
        <v>0</v>
      </c>
      <c r="I49">
        <v>1</v>
      </c>
      <c r="L49">
        <v>163.85358666194179</v>
      </c>
    </row>
    <row r="50" spans="1:12" ht="14.4" customHeight="1">
      <c r="A50" s="105" t="s">
        <v>26</v>
      </c>
      <c r="B50" s="8">
        <v>3</v>
      </c>
      <c r="C50" s="8" t="s">
        <v>27</v>
      </c>
      <c r="D50" s="8">
        <v>4.9000000000000004</v>
      </c>
      <c r="E50" s="8"/>
      <c r="F50" s="8">
        <v>4.9000000000000004</v>
      </c>
      <c r="G50">
        <v>198.83754545454548</v>
      </c>
      <c r="H50" s="91">
        <v>0</v>
      </c>
      <c r="J50" t="s">
        <v>334</v>
      </c>
      <c r="L50">
        <v>22</v>
      </c>
    </row>
    <row r="51" spans="1:12" ht="14.4" customHeight="1">
      <c r="A51" s="105" t="s">
        <v>28</v>
      </c>
      <c r="B51" s="8">
        <v>3</v>
      </c>
      <c r="C51" s="8" t="s">
        <v>27</v>
      </c>
      <c r="D51" s="8">
        <v>16.70124258484654</v>
      </c>
      <c r="E51" s="8"/>
      <c r="F51" s="8">
        <v>16.70124258484654</v>
      </c>
      <c r="G51">
        <v>69.999377019699054</v>
      </c>
      <c r="H51" s="91">
        <v>0</v>
      </c>
      <c r="I51">
        <v>1</v>
      </c>
      <c r="L51">
        <v>213</v>
      </c>
    </row>
    <row r="52" spans="1:12" ht="14.4" customHeight="1">
      <c r="A52" s="105" t="s">
        <v>896</v>
      </c>
      <c r="B52" s="8">
        <v>3</v>
      </c>
      <c r="C52" s="8" t="s">
        <v>27</v>
      </c>
      <c r="D52" s="8">
        <v>2.8450000000000002</v>
      </c>
      <c r="E52" s="8"/>
      <c r="F52" s="8">
        <v>2.8450000000000002</v>
      </c>
      <c r="G52">
        <v>25.398453000000003</v>
      </c>
      <c r="H52" s="91">
        <v>0</v>
      </c>
      <c r="J52" t="s">
        <v>334</v>
      </c>
      <c r="L52">
        <v>100</v>
      </c>
    </row>
    <row r="53" spans="1:12" ht="14.4" customHeight="1">
      <c r="A53" s="105" t="s">
        <v>29</v>
      </c>
      <c r="B53" s="8">
        <v>3</v>
      </c>
      <c r="C53" s="8" t="s">
        <v>27</v>
      </c>
      <c r="D53" s="8">
        <v>3.13638358400874</v>
      </c>
      <c r="E53" s="8"/>
      <c r="F53" s="8">
        <v>3.13638358400874</v>
      </c>
      <c r="G53">
        <v>69.999377019699068</v>
      </c>
      <c r="H53" s="91">
        <v>0</v>
      </c>
      <c r="I53">
        <v>1</v>
      </c>
      <c r="L53">
        <v>40</v>
      </c>
    </row>
    <row r="54" spans="1:12" ht="14.4" customHeight="1">
      <c r="A54" s="105" t="s">
        <v>30</v>
      </c>
      <c r="B54" s="8">
        <v>3</v>
      </c>
      <c r="C54" s="8" t="s">
        <v>27</v>
      </c>
      <c r="D54" s="8">
        <v>4.5999999999999996</v>
      </c>
      <c r="E54" s="8"/>
      <c r="F54" s="8">
        <v>4.5999999999999996</v>
      </c>
      <c r="G54">
        <v>27.377359999999996</v>
      </c>
      <c r="H54" s="91">
        <v>0</v>
      </c>
      <c r="J54" t="s">
        <v>334</v>
      </c>
      <c r="L54">
        <v>150</v>
      </c>
    </row>
    <row r="55" spans="1:12" ht="14.4" customHeight="1">
      <c r="A55" s="105" t="s">
        <v>897</v>
      </c>
      <c r="B55" s="8">
        <v>3</v>
      </c>
      <c r="C55" s="8" t="s">
        <v>27</v>
      </c>
      <c r="D55" s="8">
        <v>4.0999999999999996</v>
      </c>
      <c r="E55" s="8"/>
      <c r="F55" s="8">
        <v>4.0999999999999996</v>
      </c>
      <c r="G55">
        <v>23.166037974683544</v>
      </c>
      <c r="J55" t="s">
        <v>334</v>
      </c>
      <c r="L55">
        <v>158</v>
      </c>
    </row>
    <row r="56" spans="1:12" ht="14.4" customHeight="1">
      <c r="A56" s="105" t="s">
        <v>31</v>
      </c>
      <c r="B56" s="8">
        <v>3</v>
      </c>
      <c r="C56" s="8" t="s">
        <v>27</v>
      </c>
      <c r="D56" s="8">
        <v>19.210349452053535</v>
      </c>
      <c r="E56" s="8"/>
      <c r="F56" s="8">
        <v>19.210349452053535</v>
      </c>
      <c r="G56">
        <v>69.999377019699068</v>
      </c>
      <c r="H56" s="91">
        <v>0</v>
      </c>
      <c r="I56">
        <v>1</v>
      </c>
      <c r="L56">
        <v>245</v>
      </c>
    </row>
    <row r="57" spans="1:12" ht="14.4" customHeight="1">
      <c r="A57" s="105" t="s">
        <v>806</v>
      </c>
      <c r="B57" s="8">
        <v>3</v>
      </c>
      <c r="C57" s="8" t="s">
        <v>27</v>
      </c>
      <c r="D57" s="8">
        <v>52.946599999999997</v>
      </c>
      <c r="E57" s="8"/>
      <c r="F57" s="8">
        <v>52.946599999999997</v>
      </c>
      <c r="G57">
        <v>332.87005411267603</v>
      </c>
      <c r="H57" s="91">
        <v>0</v>
      </c>
      <c r="J57" t="s">
        <v>334</v>
      </c>
      <c r="L57">
        <v>142</v>
      </c>
    </row>
    <row r="58" spans="1:12" ht="14.4" customHeight="1">
      <c r="A58" s="105" t="s">
        <v>32</v>
      </c>
      <c r="B58" s="8">
        <v>3</v>
      </c>
      <c r="C58" s="8" t="s">
        <v>27</v>
      </c>
      <c r="D58" s="8">
        <v>74.903000000000006</v>
      </c>
      <c r="E58" s="8"/>
      <c r="F58" s="8">
        <v>74.903000000000006</v>
      </c>
      <c r="G58">
        <v>224.39229604026849</v>
      </c>
      <c r="H58" s="91">
        <v>0</v>
      </c>
      <c r="J58" t="s">
        <v>334</v>
      </c>
      <c r="L58">
        <v>298</v>
      </c>
    </row>
    <row r="59" spans="1:12" ht="14.4" customHeight="1">
      <c r="A59" s="105" t="s">
        <v>41</v>
      </c>
      <c r="B59" s="8">
        <v>3</v>
      </c>
      <c r="C59" s="8" t="s">
        <v>27</v>
      </c>
      <c r="D59" s="8">
        <v>150.62482162201974</v>
      </c>
      <c r="E59" s="8"/>
      <c r="F59" s="8">
        <v>150.62482162201974</v>
      </c>
      <c r="G59">
        <v>69.999377019699068</v>
      </c>
      <c r="H59" s="91">
        <v>0</v>
      </c>
      <c r="L59">
        <v>1921</v>
      </c>
    </row>
    <row r="60" spans="1:12" ht="14.4" customHeight="1">
      <c r="A60" s="105" t="s">
        <v>41</v>
      </c>
      <c r="B60" s="8">
        <v>3</v>
      </c>
      <c r="C60" s="8" t="s">
        <v>1</v>
      </c>
      <c r="D60" s="8">
        <v>24.542201544868391</v>
      </c>
      <c r="E60" s="8"/>
      <c r="F60" s="8">
        <v>24.542201544868391</v>
      </c>
      <c r="G60">
        <v>69.999377019699068</v>
      </c>
      <c r="H60" s="91">
        <v>0</v>
      </c>
      <c r="L60">
        <v>313</v>
      </c>
    </row>
    <row r="61" spans="1:12" ht="14.4" customHeight="1">
      <c r="A61" s="105" t="s">
        <v>33</v>
      </c>
      <c r="B61" s="8">
        <v>5</v>
      </c>
      <c r="C61" s="8" t="s">
        <v>34</v>
      </c>
      <c r="D61" s="8">
        <v>1444.34</v>
      </c>
      <c r="E61" s="8"/>
      <c r="F61" s="8">
        <v>1444.34</v>
      </c>
      <c r="G61">
        <v>322.43563180795195</v>
      </c>
      <c r="H61" s="91">
        <v>0</v>
      </c>
      <c r="J61" t="s">
        <v>334</v>
      </c>
      <c r="L61">
        <v>3999</v>
      </c>
    </row>
    <row r="62" spans="1:12" ht="14.4" customHeight="1">
      <c r="A62" s="105" t="s">
        <v>35</v>
      </c>
      <c r="B62" s="8">
        <v>5</v>
      </c>
      <c r="C62" s="8" t="s">
        <v>34</v>
      </c>
      <c r="D62" s="8">
        <v>3.3604109828665072</v>
      </c>
      <c r="E62" s="8"/>
      <c r="F62" s="8">
        <v>3.3604109828665072</v>
      </c>
      <c r="G62">
        <v>99.99911002814153</v>
      </c>
      <c r="H62" s="91">
        <v>0</v>
      </c>
      <c r="I62">
        <v>1</v>
      </c>
      <c r="L62">
        <v>30</v>
      </c>
    </row>
    <row r="63" spans="1:12" ht="14.4" customHeight="1">
      <c r="A63" s="105" t="s">
        <v>36</v>
      </c>
      <c r="B63" s="8">
        <v>5</v>
      </c>
      <c r="C63" s="8" t="s">
        <v>34</v>
      </c>
      <c r="D63" s="8">
        <v>130.19999999999999</v>
      </c>
      <c r="E63" s="8"/>
      <c r="F63" s="8">
        <v>130.19999999999999</v>
      </c>
      <c r="G63">
        <v>199.37349571183532</v>
      </c>
      <c r="H63" s="91">
        <v>0</v>
      </c>
      <c r="J63" t="s">
        <v>334</v>
      </c>
      <c r="L63">
        <v>583</v>
      </c>
    </row>
    <row r="64" spans="1:12" ht="14.4" customHeight="1">
      <c r="A64" s="105" t="s">
        <v>37</v>
      </c>
      <c r="B64" s="8">
        <v>5</v>
      </c>
      <c r="C64" s="8" t="s">
        <v>34</v>
      </c>
      <c r="D64" s="8">
        <v>980.43</v>
      </c>
      <c r="E64" s="8"/>
      <c r="F64" s="8">
        <v>980.43</v>
      </c>
      <c r="G64">
        <v>573.57082450851897</v>
      </c>
      <c r="H64" s="91">
        <v>0</v>
      </c>
      <c r="J64" t="s">
        <v>334</v>
      </c>
      <c r="L64">
        <v>1526</v>
      </c>
    </row>
    <row r="65" spans="1:12" ht="14.4" customHeight="1">
      <c r="A65" s="105" t="s">
        <v>632</v>
      </c>
      <c r="B65" s="8">
        <v>5</v>
      </c>
      <c r="C65" s="8" t="s">
        <v>34</v>
      </c>
      <c r="D65" s="8">
        <v>97.1</v>
      </c>
      <c r="E65" s="8"/>
      <c r="F65" s="8">
        <v>97.1</v>
      </c>
      <c r="G65">
        <v>198.81893119266053</v>
      </c>
      <c r="H65" s="91">
        <v>0</v>
      </c>
      <c r="J65" t="s">
        <v>334</v>
      </c>
      <c r="L65">
        <v>436</v>
      </c>
    </row>
    <row r="66" spans="1:12" ht="14.4" customHeight="1">
      <c r="A66" s="105" t="s">
        <v>38</v>
      </c>
      <c r="B66" s="8">
        <v>5</v>
      </c>
      <c r="C66" s="8" t="s">
        <v>34</v>
      </c>
      <c r="D66" s="8">
        <v>61.51</v>
      </c>
      <c r="E66" s="8"/>
      <c r="F66" s="8">
        <v>61.51</v>
      </c>
      <c r="G66">
        <v>208.79253764258553</v>
      </c>
      <c r="H66" s="91">
        <v>0</v>
      </c>
      <c r="J66" t="s">
        <v>334</v>
      </c>
      <c r="L66">
        <v>263</v>
      </c>
    </row>
    <row r="67" spans="1:12" ht="14.4" customHeight="1">
      <c r="A67" s="105" t="s">
        <v>39</v>
      </c>
      <c r="B67" s="8">
        <v>5</v>
      </c>
      <c r="C67" s="8" t="s">
        <v>34</v>
      </c>
      <c r="D67" s="8">
        <v>438.4</v>
      </c>
      <c r="E67" s="8"/>
      <c r="F67" s="8">
        <v>438.4</v>
      </c>
      <c r="G67">
        <v>300.3662440521872</v>
      </c>
      <c r="H67" s="91">
        <v>0</v>
      </c>
      <c r="J67" t="s">
        <v>334</v>
      </c>
      <c r="L67">
        <v>1303</v>
      </c>
    </row>
    <row r="68" spans="1:12" ht="14.4" customHeight="1">
      <c r="A68" s="105" t="s">
        <v>633</v>
      </c>
      <c r="B68" s="8">
        <v>5</v>
      </c>
      <c r="C68" s="8" t="s">
        <v>34</v>
      </c>
      <c r="D68" s="8">
        <v>90.75</v>
      </c>
      <c r="E68" s="8"/>
      <c r="F68" s="8">
        <v>90.75</v>
      </c>
      <c r="G68">
        <v>185.81686926605505</v>
      </c>
      <c r="H68" s="91">
        <v>0</v>
      </c>
      <c r="J68" t="s">
        <v>334</v>
      </c>
      <c r="L68">
        <v>436</v>
      </c>
    </row>
    <row r="69" spans="1:12" ht="14.4" customHeight="1">
      <c r="A69" s="105" t="s">
        <v>40</v>
      </c>
      <c r="B69" s="8">
        <v>5</v>
      </c>
      <c r="C69" s="8" t="s">
        <v>34</v>
      </c>
      <c r="D69" s="8">
        <v>11813.6</v>
      </c>
      <c r="E69" s="8"/>
      <c r="F69" s="8">
        <v>11813.6</v>
      </c>
      <c r="G69">
        <v>217.0056227160494</v>
      </c>
      <c r="H69" s="91">
        <v>0</v>
      </c>
      <c r="J69" t="s">
        <v>334</v>
      </c>
      <c r="L69">
        <v>48600</v>
      </c>
    </row>
    <row r="70" spans="1:12" ht="14.4" customHeight="1">
      <c r="A70" s="105" t="s">
        <v>41</v>
      </c>
      <c r="B70" s="8">
        <v>5</v>
      </c>
      <c r="C70" s="8" t="s">
        <v>34</v>
      </c>
      <c r="D70" s="8">
        <v>1007.2271852645212</v>
      </c>
      <c r="E70" s="8"/>
      <c r="F70" s="8">
        <v>1007.2271852645212</v>
      </c>
      <c r="G70">
        <v>99.99911002814153</v>
      </c>
      <c r="H70" s="91">
        <v>0</v>
      </c>
      <c r="L70">
        <v>8992</v>
      </c>
    </row>
    <row r="71" spans="1:12" ht="14.4" customHeight="1">
      <c r="A71" s="105" t="s">
        <v>868</v>
      </c>
      <c r="B71" s="8">
        <v>6</v>
      </c>
      <c r="C71" s="8" t="s">
        <v>1</v>
      </c>
      <c r="D71" s="8">
        <v>15.917146688844356</v>
      </c>
      <c r="E71" s="8"/>
      <c r="F71" s="8">
        <v>15.917146688844356</v>
      </c>
      <c r="G71">
        <v>69.999377019699068</v>
      </c>
      <c r="H71" s="91">
        <v>0</v>
      </c>
      <c r="I71">
        <v>1</v>
      </c>
      <c r="L71">
        <v>203</v>
      </c>
    </row>
    <row r="72" spans="1:12" ht="14.4" customHeight="1">
      <c r="A72" s="105" t="s">
        <v>869</v>
      </c>
      <c r="B72" s="8">
        <v>6</v>
      </c>
      <c r="C72" s="8" t="s">
        <v>1</v>
      </c>
      <c r="D72" s="8">
        <v>14.02</v>
      </c>
      <c r="E72" s="8"/>
      <c r="F72" s="8">
        <v>14.02</v>
      </c>
      <c r="G72">
        <v>33.73642803234501</v>
      </c>
      <c r="H72" s="91">
        <v>0</v>
      </c>
      <c r="J72" t="s">
        <v>334</v>
      </c>
      <c r="L72">
        <v>371</v>
      </c>
    </row>
    <row r="73" spans="1:12" ht="14.4" customHeight="1">
      <c r="A73" s="105" t="s">
        <v>43</v>
      </c>
      <c r="B73" s="8">
        <v>6</v>
      </c>
      <c r="C73" s="8" t="s">
        <v>1</v>
      </c>
      <c r="D73" s="8">
        <v>40.713999999999999</v>
      </c>
      <c r="E73" s="8"/>
      <c r="F73" s="8">
        <v>40.713999999999999</v>
      </c>
      <c r="G73">
        <v>78.673195584415581</v>
      </c>
      <c r="H73" s="91">
        <v>0</v>
      </c>
      <c r="J73" t="s">
        <v>334</v>
      </c>
      <c r="L73">
        <v>462</v>
      </c>
    </row>
    <row r="74" spans="1:12" ht="14.4" customHeight="1">
      <c r="A74" s="105" t="s">
        <v>44</v>
      </c>
      <c r="B74" s="8">
        <v>6</v>
      </c>
      <c r="C74" s="8" t="s">
        <v>1</v>
      </c>
      <c r="D74" s="8">
        <v>2070.319</v>
      </c>
      <c r="E74" s="8"/>
      <c r="F74" s="8">
        <v>2070.319</v>
      </c>
      <c r="G74">
        <v>212.44328552413793</v>
      </c>
      <c r="H74" s="91">
        <v>0</v>
      </c>
      <c r="J74" t="s">
        <v>334</v>
      </c>
      <c r="L74">
        <v>8700</v>
      </c>
    </row>
    <row r="75" spans="1:12" ht="14.4" customHeight="1">
      <c r="A75" s="105" t="s">
        <v>418</v>
      </c>
      <c r="B75" s="8">
        <v>6</v>
      </c>
      <c r="C75" s="8" t="s">
        <v>1</v>
      </c>
      <c r="D75" s="8">
        <v>375.553</v>
      </c>
      <c r="E75" s="8"/>
      <c r="F75" s="8">
        <v>375.553</v>
      </c>
      <c r="G75">
        <v>167.63559261</v>
      </c>
      <c r="H75" s="91">
        <v>4</v>
      </c>
      <c r="J75" t="s">
        <v>334</v>
      </c>
      <c r="L75">
        <v>2000</v>
      </c>
    </row>
    <row r="76" spans="1:12" ht="14.4" customHeight="1">
      <c r="A76" s="105" t="s">
        <v>870</v>
      </c>
      <c r="B76" s="8">
        <v>6</v>
      </c>
      <c r="C76" s="8" t="s">
        <v>1</v>
      </c>
      <c r="D76" s="8">
        <v>5.9591288096166064</v>
      </c>
      <c r="E76" s="8"/>
      <c r="F76" s="8">
        <v>5.9591288096166064</v>
      </c>
      <c r="G76">
        <v>69.999377019699068</v>
      </c>
      <c r="H76" s="91">
        <v>0</v>
      </c>
      <c r="I76">
        <v>1</v>
      </c>
      <c r="L76">
        <v>76</v>
      </c>
    </row>
    <row r="77" spans="1:12" ht="14.4" customHeight="1">
      <c r="A77" s="105" t="s">
        <v>432</v>
      </c>
      <c r="B77" s="8">
        <v>6</v>
      </c>
      <c r="C77" s="8" t="s">
        <v>1</v>
      </c>
      <c r="D77" s="8">
        <v>2.1954685088061181</v>
      </c>
      <c r="E77" s="8"/>
      <c r="F77" s="8">
        <v>2.1954685088061181</v>
      </c>
      <c r="G77">
        <v>69.999377019699068</v>
      </c>
      <c r="H77" s="91">
        <v>0</v>
      </c>
      <c r="I77">
        <v>1</v>
      </c>
      <c r="L77">
        <v>28</v>
      </c>
    </row>
    <row r="78" spans="1:12" ht="14.4" customHeight="1">
      <c r="A78" s="105" t="s">
        <v>41</v>
      </c>
      <c r="B78" s="8">
        <v>6</v>
      </c>
      <c r="C78" s="8" t="s">
        <v>27</v>
      </c>
      <c r="D78" s="8">
        <v>296.70188704722682</v>
      </c>
      <c r="E78" s="8"/>
      <c r="F78" s="8">
        <v>296.70188704722682</v>
      </c>
      <c r="G78">
        <v>69.999377019699068</v>
      </c>
      <c r="I78">
        <v>1</v>
      </c>
      <c r="L78">
        <v>3784</v>
      </c>
    </row>
    <row r="79" spans="1:12" ht="14.4" customHeight="1">
      <c r="A79" s="105" t="s">
        <v>41</v>
      </c>
      <c r="B79" s="8">
        <v>6</v>
      </c>
      <c r="C79" s="8" t="s">
        <v>1</v>
      </c>
      <c r="D79" s="8">
        <v>844.54968958395352</v>
      </c>
      <c r="E79" s="8"/>
      <c r="F79" s="8">
        <v>844.54968958395352</v>
      </c>
      <c r="G79">
        <v>69.999377019699068</v>
      </c>
      <c r="H79" s="91">
        <v>0</v>
      </c>
      <c r="I79">
        <v>1</v>
      </c>
      <c r="L79">
        <v>10771</v>
      </c>
    </row>
    <row r="80" spans="1:12" ht="14.4" customHeight="1">
      <c r="A80" s="105" t="s">
        <v>45</v>
      </c>
      <c r="B80" s="8">
        <v>6</v>
      </c>
      <c r="C80" s="8" t="s">
        <v>1</v>
      </c>
      <c r="D80" s="8">
        <v>0.6</v>
      </c>
      <c r="E80" s="8"/>
      <c r="F80" s="8">
        <v>0.6</v>
      </c>
      <c r="G80">
        <v>3.5709599999999999</v>
      </c>
      <c r="H80" s="91">
        <v>0</v>
      </c>
      <c r="J80" t="s">
        <v>334</v>
      </c>
      <c r="L80">
        <v>150</v>
      </c>
    </row>
    <row r="81" spans="1:12" ht="14.4" customHeight="1">
      <c r="A81" s="105" t="s">
        <v>807</v>
      </c>
      <c r="B81" s="8">
        <v>6</v>
      </c>
      <c r="C81" s="8" t="s">
        <v>1</v>
      </c>
      <c r="D81" s="8">
        <v>67.902704593789224</v>
      </c>
      <c r="E81" s="8"/>
      <c r="F81" s="8">
        <v>67.902704593789224</v>
      </c>
      <c r="G81">
        <v>69.999377019699068</v>
      </c>
      <c r="H81" s="91">
        <v>0</v>
      </c>
      <c r="I81">
        <v>1</v>
      </c>
      <c r="L81">
        <v>866</v>
      </c>
    </row>
    <row r="82" spans="1:12" ht="14.4" customHeight="1">
      <c r="A82" s="105" t="s">
        <v>448</v>
      </c>
      <c r="B82" s="8">
        <v>6</v>
      </c>
      <c r="C82" s="8" t="s">
        <v>1</v>
      </c>
      <c r="D82" s="8">
        <v>14.035316538439112</v>
      </c>
      <c r="E82" s="8"/>
      <c r="F82" s="8">
        <v>14.035316538439112</v>
      </c>
      <c r="G82">
        <v>69.999377019699068</v>
      </c>
      <c r="H82" s="91">
        <v>0</v>
      </c>
      <c r="I82">
        <v>1</v>
      </c>
      <c r="L82">
        <v>179</v>
      </c>
    </row>
    <row r="83" spans="1:12" ht="14.4" customHeight="1">
      <c r="A83" s="105" t="s">
        <v>47</v>
      </c>
      <c r="B83" s="8">
        <v>7</v>
      </c>
      <c r="C83" s="8" t="s">
        <v>46</v>
      </c>
      <c r="D83" s="8">
        <v>570.20000000000005</v>
      </c>
      <c r="E83" s="8"/>
      <c r="F83" s="8">
        <v>570.20000000000005</v>
      </c>
      <c r="G83">
        <v>425.26344862155395</v>
      </c>
      <c r="H83" s="91">
        <v>0</v>
      </c>
      <c r="J83" t="s">
        <v>334</v>
      </c>
      <c r="L83">
        <v>1197</v>
      </c>
    </row>
    <row r="84" spans="1:12" ht="14.4" customHeight="1">
      <c r="A84" s="105" t="s">
        <v>48</v>
      </c>
      <c r="B84" s="8">
        <v>7</v>
      </c>
      <c r="C84" s="8" t="s">
        <v>46</v>
      </c>
      <c r="D84" s="8">
        <v>5.3766575725864119</v>
      </c>
      <c r="E84" s="8"/>
      <c r="F84" s="8">
        <v>5.3766575725864119</v>
      </c>
      <c r="G84">
        <v>79.999288022513213</v>
      </c>
      <c r="H84" s="91">
        <v>0</v>
      </c>
      <c r="I84">
        <v>1</v>
      </c>
      <c r="L84">
        <v>60</v>
      </c>
    </row>
    <row r="85" spans="1:12" ht="14.4" customHeight="1">
      <c r="A85" s="105" t="s">
        <v>49</v>
      </c>
      <c r="B85" s="8">
        <v>7</v>
      </c>
      <c r="C85" s="8" t="s">
        <v>46</v>
      </c>
      <c r="D85" s="8"/>
      <c r="E85" s="8">
        <v>57.206000000000003</v>
      </c>
      <c r="F85" s="8">
        <v>57.206000000000003</v>
      </c>
      <c r="G85">
        <v>51.742740060790283</v>
      </c>
      <c r="H85" s="91">
        <v>0</v>
      </c>
      <c r="K85" t="s">
        <v>334</v>
      </c>
      <c r="L85">
        <v>987</v>
      </c>
    </row>
    <row r="86" spans="1:12" ht="14.4" customHeight="1">
      <c r="A86" s="105" t="s">
        <v>50</v>
      </c>
      <c r="B86" s="8">
        <v>7</v>
      </c>
      <c r="C86" s="8" t="s">
        <v>46</v>
      </c>
      <c r="D86" s="8">
        <v>43.6</v>
      </c>
      <c r="E86" s="8"/>
      <c r="F86" s="8">
        <v>43.6</v>
      </c>
      <c r="G86">
        <v>130.6156510067114</v>
      </c>
      <c r="H86" s="91">
        <v>0</v>
      </c>
      <c r="J86" t="s">
        <v>334</v>
      </c>
      <c r="L86">
        <v>298</v>
      </c>
    </row>
    <row r="87" spans="1:12" ht="14.4" customHeight="1">
      <c r="A87" s="105" t="s">
        <v>51</v>
      </c>
      <c r="B87" s="8">
        <v>7</v>
      </c>
      <c r="C87" s="8" t="s">
        <v>46</v>
      </c>
      <c r="D87" s="8">
        <v>13.800087769638457</v>
      </c>
      <c r="E87" s="8"/>
      <c r="F87" s="8">
        <v>13.800087769638457</v>
      </c>
      <c r="G87">
        <v>79.999288022513227</v>
      </c>
      <c r="H87" s="91">
        <v>0</v>
      </c>
      <c r="I87">
        <v>1</v>
      </c>
      <c r="L87">
        <v>154</v>
      </c>
    </row>
    <row r="88" spans="1:12" ht="14.4" customHeight="1">
      <c r="A88" s="105" t="s">
        <v>417</v>
      </c>
      <c r="B88" s="8">
        <v>7</v>
      </c>
      <c r="C88" s="8" t="s">
        <v>46</v>
      </c>
      <c r="D88" s="8"/>
      <c r="E88" s="8">
        <v>22.761183723949141</v>
      </c>
      <c r="F88" s="8">
        <v>22.761183723949141</v>
      </c>
      <c r="G88">
        <v>79.999288022513213</v>
      </c>
      <c r="H88" s="91">
        <v>0</v>
      </c>
      <c r="I88">
        <v>1</v>
      </c>
      <c r="L88">
        <v>254</v>
      </c>
    </row>
    <row r="89" spans="1:12" ht="14.4" customHeight="1">
      <c r="A89" s="105" t="s">
        <v>52</v>
      </c>
      <c r="B89" s="8">
        <v>7</v>
      </c>
      <c r="C89" s="8" t="s">
        <v>46</v>
      </c>
      <c r="D89" s="8"/>
      <c r="E89" s="8">
        <v>11.27</v>
      </c>
      <c r="F89" s="8">
        <v>11.27</v>
      </c>
      <c r="G89">
        <v>73.979263235294113</v>
      </c>
      <c r="H89" s="91">
        <v>0</v>
      </c>
      <c r="K89" t="s">
        <v>334</v>
      </c>
      <c r="L89">
        <v>136</v>
      </c>
    </row>
    <row r="90" spans="1:12" ht="14.4" customHeight="1">
      <c r="A90" s="105" t="s">
        <v>53</v>
      </c>
      <c r="B90" s="8">
        <v>7</v>
      </c>
      <c r="C90" s="8" t="s">
        <v>46</v>
      </c>
      <c r="D90" s="8"/>
      <c r="E90" s="8">
        <v>1116</v>
      </c>
      <c r="F90" s="8">
        <v>1116</v>
      </c>
      <c r="G90">
        <v>124.11833063410988</v>
      </c>
      <c r="H90" s="91">
        <v>4</v>
      </c>
      <c r="L90">
        <v>8027</v>
      </c>
    </row>
    <row r="91" spans="1:12" ht="14.4" customHeight="1">
      <c r="A91" s="105" t="s">
        <v>41</v>
      </c>
      <c r="B91" s="8">
        <v>7</v>
      </c>
      <c r="C91" s="8" t="s">
        <v>46</v>
      </c>
      <c r="D91" s="8">
        <v>13.800087769638457</v>
      </c>
      <c r="E91" s="8"/>
      <c r="F91" s="8">
        <v>13.800087769638457</v>
      </c>
      <c r="G91">
        <v>79.999288022513227</v>
      </c>
      <c r="H91" s="91">
        <v>0</v>
      </c>
      <c r="I91">
        <v>1</v>
      </c>
      <c r="L91">
        <v>154</v>
      </c>
    </row>
    <row r="92" spans="1:12" ht="14.4" customHeight="1">
      <c r="A92" s="105" t="s">
        <v>54</v>
      </c>
      <c r="B92" s="8">
        <v>7</v>
      </c>
      <c r="C92" s="8" t="s">
        <v>46</v>
      </c>
      <c r="D92" s="8"/>
      <c r="E92" s="8">
        <v>173.75</v>
      </c>
      <c r="F92" s="8">
        <v>173.75</v>
      </c>
      <c r="G92">
        <v>100.0732741935484</v>
      </c>
      <c r="H92" s="91" t="s">
        <v>328</v>
      </c>
      <c r="K92" t="s">
        <v>334</v>
      </c>
      <c r="L92">
        <v>1550</v>
      </c>
    </row>
    <row r="93" spans="1:12" ht="14.4" customHeight="1">
      <c r="A93" s="105" t="s">
        <v>871</v>
      </c>
      <c r="B93" s="8">
        <v>7</v>
      </c>
      <c r="C93" s="8" t="s">
        <v>46</v>
      </c>
      <c r="D93" s="8">
        <v>8.9610959543106858</v>
      </c>
      <c r="E93" s="8"/>
      <c r="F93" s="8">
        <v>8.9610959543106858</v>
      </c>
      <c r="G93">
        <v>79.999288022513213</v>
      </c>
      <c r="H93" s="91">
        <v>0</v>
      </c>
      <c r="I93">
        <v>1</v>
      </c>
      <c r="L93">
        <v>100</v>
      </c>
    </row>
    <row r="94" spans="1:12" ht="14.4" customHeight="1">
      <c r="A94" s="105" t="s">
        <v>57</v>
      </c>
      <c r="B94" s="8">
        <v>9</v>
      </c>
      <c r="C94" s="8" t="s">
        <v>58</v>
      </c>
      <c r="D94" s="8">
        <v>324.05563244776016</v>
      </c>
      <c r="E94" s="8"/>
      <c r="F94" s="8">
        <v>324.05563244776016</v>
      </c>
      <c r="G94">
        <v>99.999110028141516</v>
      </c>
      <c r="H94" s="91">
        <v>10</v>
      </c>
      <c r="I94">
        <v>1</v>
      </c>
      <c r="L94">
        <v>2893</v>
      </c>
    </row>
    <row r="95" spans="1:12" ht="14.4" customHeight="1">
      <c r="A95" s="105" t="s">
        <v>362</v>
      </c>
      <c r="B95" s="8">
        <v>9</v>
      </c>
      <c r="C95" s="8" t="s">
        <v>58</v>
      </c>
      <c r="D95" s="8">
        <v>10.417274046886172</v>
      </c>
      <c r="E95" s="8"/>
      <c r="F95" s="8">
        <v>10.417274046886172</v>
      </c>
      <c r="G95">
        <v>99.999110028141516</v>
      </c>
      <c r="H95" s="91">
        <v>0</v>
      </c>
      <c r="I95">
        <v>1</v>
      </c>
      <c r="L95">
        <v>93</v>
      </c>
    </row>
    <row r="96" spans="1:12" ht="14.4" customHeight="1">
      <c r="A96" s="105" t="s">
        <v>482</v>
      </c>
      <c r="B96" s="8">
        <v>9</v>
      </c>
      <c r="C96" s="8" t="s">
        <v>58</v>
      </c>
      <c r="D96" s="8">
        <v>5177</v>
      </c>
      <c r="E96" s="8"/>
      <c r="F96" s="8">
        <v>5177</v>
      </c>
      <c r="G96">
        <v>116.98175002531134</v>
      </c>
      <c r="H96" s="91">
        <v>2</v>
      </c>
      <c r="I96">
        <v>2</v>
      </c>
      <c r="J96" t="s">
        <v>334</v>
      </c>
      <c r="L96">
        <v>39508</v>
      </c>
    </row>
    <row r="97" spans="1:12" ht="14.4" customHeight="1">
      <c r="A97" s="105" t="s">
        <v>55</v>
      </c>
      <c r="B97" s="8">
        <v>9</v>
      </c>
      <c r="C97" s="8" t="s">
        <v>46</v>
      </c>
      <c r="D97" s="8">
        <v>20.100000000000001</v>
      </c>
      <c r="E97" s="8"/>
      <c r="F97" s="8">
        <v>20.100000000000001</v>
      </c>
      <c r="G97">
        <v>167.70162616822429</v>
      </c>
      <c r="H97" s="91">
        <v>0</v>
      </c>
      <c r="J97" t="s">
        <v>334</v>
      </c>
      <c r="L97">
        <v>107</v>
      </c>
    </row>
    <row r="98" spans="1:12" ht="14.4" customHeight="1">
      <c r="A98" s="105" t="s">
        <v>385</v>
      </c>
      <c r="B98" s="8">
        <v>9</v>
      </c>
      <c r="C98" s="8" t="s">
        <v>58</v>
      </c>
      <c r="D98" s="8">
        <v>16.241986417188119</v>
      </c>
      <c r="E98" s="8"/>
      <c r="F98" s="8">
        <v>16.241986417188119</v>
      </c>
      <c r="G98">
        <v>99.99911002814153</v>
      </c>
      <c r="H98" s="91">
        <v>0</v>
      </c>
      <c r="I98">
        <v>1</v>
      </c>
      <c r="L98">
        <v>145</v>
      </c>
    </row>
    <row r="99" spans="1:12" ht="14.4" customHeight="1">
      <c r="A99" s="105" t="s">
        <v>407</v>
      </c>
      <c r="B99" s="8">
        <v>9</v>
      </c>
      <c r="C99" s="8" t="s">
        <v>58</v>
      </c>
      <c r="D99" s="8">
        <v>30.243698845798566</v>
      </c>
      <c r="E99" s="8"/>
      <c r="F99" s="8">
        <v>30.243698845798566</v>
      </c>
      <c r="G99">
        <v>99.99911002814153</v>
      </c>
      <c r="H99" s="91">
        <v>0</v>
      </c>
      <c r="I99">
        <v>1</v>
      </c>
      <c r="L99">
        <v>270</v>
      </c>
    </row>
    <row r="100" spans="1:12" ht="14.4" customHeight="1">
      <c r="A100" s="105" t="s">
        <v>59</v>
      </c>
      <c r="B100" s="8">
        <v>9</v>
      </c>
      <c r="C100" s="8" t="s">
        <v>58</v>
      </c>
      <c r="D100" s="8">
        <v>97</v>
      </c>
      <c r="E100" s="8"/>
      <c r="F100" s="8">
        <v>97</v>
      </c>
      <c r="G100">
        <v>78.795068243858054</v>
      </c>
      <c r="H100" s="91">
        <v>0</v>
      </c>
      <c r="J100" t="s">
        <v>334</v>
      </c>
      <c r="L100">
        <v>1099</v>
      </c>
    </row>
    <row r="101" spans="1:12" ht="14.4" customHeight="1">
      <c r="A101" s="105" t="s">
        <v>56</v>
      </c>
      <c r="B101" s="8">
        <v>9</v>
      </c>
      <c r="C101" s="8" t="s">
        <v>46</v>
      </c>
      <c r="D101" s="8">
        <v>82.554096479087193</v>
      </c>
      <c r="E101" s="8"/>
      <c r="F101" s="8">
        <v>82.554096479087193</v>
      </c>
      <c r="G101">
        <v>99.999110028141516</v>
      </c>
      <c r="H101" s="91">
        <v>0</v>
      </c>
      <c r="L101">
        <v>737</v>
      </c>
    </row>
    <row r="102" spans="1:12" ht="14.4" customHeight="1">
      <c r="A102" s="105" t="s">
        <v>41</v>
      </c>
      <c r="B102" s="8">
        <v>9</v>
      </c>
      <c r="C102" s="8" t="s">
        <v>58</v>
      </c>
      <c r="D102" s="8">
        <v>467.9932362138756</v>
      </c>
      <c r="E102" s="8"/>
      <c r="F102" s="8">
        <v>467.9932362138756</v>
      </c>
      <c r="G102">
        <v>99.99911002814153</v>
      </c>
      <c r="H102" s="91">
        <v>0</v>
      </c>
      <c r="L102">
        <v>4178</v>
      </c>
    </row>
    <row r="103" spans="1:12" ht="14.4" customHeight="1">
      <c r="A103" s="105" t="s">
        <v>872</v>
      </c>
      <c r="B103" s="8">
        <v>9</v>
      </c>
      <c r="C103" s="8" t="s">
        <v>58</v>
      </c>
      <c r="D103" s="8">
        <v>5.9</v>
      </c>
      <c r="E103" s="8"/>
      <c r="F103" s="8">
        <v>5.9</v>
      </c>
      <c r="G103">
        <v>58.52406666666667</v>
      </c>
      <c r="H103" s="91">
        <v>0</v>
      </c>
      <c r="J103" t="s">
        <v>334</v>
      </c>
      <c r="L103">
        <v>90</v>
      </c>
    </row>
    <row r="104" spans="1:12" ht="14.4" customHeight="1">
      <c r="A104" s="105" t="s">
        <v>60</v>
      </c>
      <c r="B104" s="8">
        <v>9</v>
      </c>
      <c r="C104" s="8" t="s">
        <v>58</v>
      </c>
      <c r="D104" s="8">
        <v>131.22399999999999</v>
      </c>
      <c r="E104" s="8"/>
      <c r="F104" s="8">
        <v>131.22399999999999</v>
      </c>
      <c r="G104">
        <v>96.418859061728398</v>
      </c>
      <c r="H104" s="91">
        <v>0</v>
      </c>
      <c r="J104" t="s">
        <v>334</v>
      </c>
      <c r="L104">
        <v>1215</v>
      </c>
    </row>
    <row r="105" spans="1:12" ht="14.4" customHeight="1">
      <c r="A105" s="105" t="s">
        <v>808</v>
      </c>
      <c r="B105" s="8">
        <v>9</v>
      </c>
      <c r="C105" s="8" t="s">
        <v>58</v>
      </c>
      <c r="D105" s="8">
        <v>12.9</v>
      </c>
      <c r="E105" s="8"/>
      <c r="F105" s="8">
        <v>12.9</v>
      </c>
      <c r="G105">
        <v>51.183759999999999</v>
      </c>
      <c r="H105" s="91">
        <v>0</v>
      </c>
      <c r="J105" t="s">
        <v>334</v>
      </c>
      <c r="L105">
        <v>225</v>
      </c>
    </row>
    <row r="106" spans="1:12" ht="14.4" customHeight="1">
      <c r="A106" s="105" t="s">
        <v>374</v>
      </c>
      <c r="B106" s="8">
        <v>11</v>
      </c>
      <c r="C106" s="8" t="s">
        <v>34</v>
      </c>
      <c r="D106" s="8">
        <v>233.60599999999999</v>
      </c>
      <c r="E106" s="8"/>
      <c r="F106" s="8">
        <v>233.60599999999999</v>
      </c>
      <c r="G106">
        <v>173.79118369999998</v>
      </c>
      <c r="H106" s="91">
        <v>3</v>
      </c>
      <c r="J106" t="s">
        <v>334</v>
      </c>
      <c r="L106">
        <v>1200</v>
      </c>
    </row>
    <row r="107" spans="1:12" ht="14.4" customHeight="1">
      <c r="A107" s="105" t="s">
        <v>41</v>
      </c>
      <c r="B107" s="8">
        <v>11</v>
      </c>
      <c r="C107" s="8" t="s">
        <v>34</v>
      </c>
      <c r="D107" s="8">
        <v>20.968964533087007</v>
      </c>
      <c r="E107" s="8"/>
      <c r="F107" s="8">
        <v>20.968964533087007</v>
      </c>
      <c r="G107">
        <v>79.999288022513227</v>
      </c>
      <c r="H107" s="91">
        <v>0</v>
      </c>
      <c r="L107">
        <v>234</v>
      </c>
    </row>
    <row r="108" spans="1:12" ht="14.4" customHeight="1">
      <c r="A108" s="105" t="s">
        <v>469</v>
      </c>
      <c r="B108" s="8">
        <v>11</v>
      </c>
      <c r="C108" s="8" t="s">
        <v>34</v>
      </c>
      <c r="D108" s="8">
        <v>41.848318106630906</v>
      </c>
      <c r="E108" s="8"/>
      <c r="F108" s="8">
        <v>41.848318106630906</v>
      </c>
      <c r="G108">
        <v>79.999288022513213</v>
      </c>
      <c r="H108" s="91">
        <v>6</v>
      </c>
      <c r="I108">
        <v>1</v>
      </c>
      <c r="L108">
        <v>467</v>
      </c>
    </row>
    <row r="109" spans="1:12" ht="14.4" customHeight="1">
      <c r="A109" s="105" t="s">
        <v>511</v>
      </c>
      <c r="B109" s="8">
        <v>13</v>
      </c>
      <c r="C109" s="8" t="s">
        <v>1</v>
      </c>
      <c r="D109" s="8">
        <v>19486.580000000002</v>
      </c>
      <c r="E109" s="8"/>
      <c r="F109" s="8">
        <v>19486.580000000002</v>
      </c>
      <c r="G109">
        <v>164.87231612234879</v>
      </c>
      <c r="H109" s="91">
        <v>3</v>
      </c>
      <c r="I109">
        <v>4</v>
      </c>
      <c r="J109" t="s">
        <v>334</v>
      </c>
      <c r="L109">
        <v>105514.67850000001</v>
      </c>
    </row>
    <row r="110" spans="1:12" ht="14.4" customHeight="1">
      <c r="A110" s="105" t="s">
        <v>61</v>
      </c>
      <c r="B110" s="8">
        <v>13</v>
      </c>
      <c r="C110" s="8" t="s">
        <v>1</v>
      </c>
      <c r="D110" s="8">
        <v>27.244</v>
      </c>
      <c r="E110" s="8"/>
      <c r="F110" s="8">
        <v>27.244</v>
      </c>
      <c r="G110">
        <v>87.125757180086509</v>
      </c>
      <c r="H110" s="91">
        <v>0</v>
      </c>
      <c r="J110" t="s">
        <v>334</v>
      </c>
      <c r="L110">
        <v>279.15750000000003</v>
      </c>
    </row>
    <row r="111" spans="1:12" ht="14.4" customHeight="1">
      <c r="A111" s="105" t="s">
        <v>62</v>
      </c>
      <c r="B111" s="8">
        <v>13</v>
      </c>
      <c r="C111" s="8" t="s">
        <v>1</v>
      </c>
      <c r="D111" s="8">
        <v>71.915000000000006</v>
      </c>
      <c r="E111" s="8"/>
      <c r="F111" s="8">
        <v>71.915000000000006</v>
      </c>
      <c r="G111">
        <v>84.902941783240379</v>
      </c>
      <c r="H111" s="91">
        <v>0</v>
      </c>
      <c r="J111" t="s">
        <v>334</v>
      </c>
      <c r="L111">
        <v>756.17399999999998</v>
      </c>
    </row>
    <row r="112" spans="1:12" ht="14.4" customHeight="1">
      <c r="A112" s="105" t="s">
        <v>64</v>
      </c>
      <c r="B112" s="8">
        <v>13</v>
      </c>
      <c r="C112" s="8" t="s">
        <v>1</v>
      </c>
      <c r="D112" s="8">
        <v>1261.97</v>
      </c>
      <c r="E112" s="8"/>
      <c r="F112" s="8">
        <v>1261.97</v>
      </c>
      <c r="G112">
        <v>145.51998894854643</v>
      </c>
      <c r="H112" s="91">
        <v>0</v>
      </c>
      <c r="J112" t="s">
        <v>334</v>
      </c>
      <c r="L112">
        <v>7741.9679999999998</v>
      </c>
    </row>
    <row r="113" spans="1:12" ht="14.4" customHeight="1">
      <c r="A113" s="105" t="s">
        <v>809</v>
      </c>
      <c r="B113" s="8">
        <v>13</v>
      </c>
      <c r="C113" s="8" t="s">
        <v>1</v>
      </c>
      <c r="D113" s="8">
        <v>2869.54</v>
      </c>
      <c r="E113" s="8"/>
      <c r="F113" s="8">
        <v>2869.54</v>
      </c>
      <c r="G113">
        <v>141.27198117228824</v>
      </c>
      <c r="J113" t="s">
        <v>334</v>
      </c>
      <c r="L113">
        <v>18133.483500000002</v>
      </c>
    </row>
    <row r="114" spans="1:12" ht="14.4" customHeight="1">
      <c r="A114" s="105" t="s">
        <v>66</v>
      </c>
      <c r="B114" s="8">
        <v>13</v>
      </c>
      <c r="C114" s="8" t="s">
        <v>1</v>
      </c>
      <c r="D114" s="8">
        <v>199.78</v>
      </c>
      <c r="E114" s="8"/>
      <c r="F114" s="8">
        <v>199.78</v>
      </c>
      <c r="G114">
        <v>168.9093932101589</v>
      </c>
      <c r="H114" s="91">
        <v>0</v>
      </c>
      <c r="J114" t="s">
        <v>334</v>
      </c>
      <c r="L114">
        <v>1056</v>
      </c>
    </row>
    <row r="115" spans="1:12" ht="14.4" customHeight="1">
      <c r="A115" s="105" t="s">
        <v>67</v>
      </c>
      <c r="B115" s="8">
        <v>13</v>
      </c>
      <c r="C115" s="8" t="s">
        <v>1</v>
      </c>
      <c r="D115" s="8">
        <v>55.530999999999999</v>
      </c>
      <c r="E115" s="8"/>
      <c r="F115" s="8">
        <v>55.530999999999999</v>
      </c>
      <c r="G115">
        <v>99.434768230052001</v>
      </c>
      <c r="H115" s="91">
        <v>0</v>
      </c>
      <c r="J115" t="s">
        <v>334</v>
      </c>
      <c r="L115">
        <v>499</v>
      </c>
    </row>
    <row r="116" spans="1:12" ht="14.4" customHeight="1">
      <c r="A116" s="105" t="s">
        <v>898</v>
      </c>
      <c r="B116" s="8">
        <v>13</v>
      </c>
      <c r="C116" s="8" t="s">
        <v>1</v>
      </c>
      <c r="D116" s="8">
        <v>20.599</v>
      </c>
      <c r="E116" s="8"/>
      <c r="F116" s="8">
        <v>20.599</v>
      </c>
      <c r="G116">
        <v>71.385654044800546</v>
      </c>
      <c r="H116" s="91">
        <v>0</v>
      </c>
      <c r="J116" t="s">
        <v>334</v>
      </c>
      <c r="L116">
        <v>258</v>
      </c>
    </row>
    <row r="117" spans="1:12" ht="14.4" customHeight="1">
      <c r="A117" s="105" t="s">
        <v>483</v>
      </c>
      <c r="B117" s="8">
        <v>13</v>
      </c>
      <c r="C117" s="8" t="s">
        <v>1</v>
      </c>
      <c r="D117" s="8">
        <v>7.2729999999999997</v>
      </c>
      <c r="E117" s="8"/>
      <c r="F117" s="8">
        <v>7.2729999999999997</v>
      </c>
      <c r="G117">
        <v>48.741089541482744</v>
      </c>
      <c r="H117" s="91">
        <v>0</v>
      </c>
      <c r="J117" t="s">
        <v>334</v>
      </c>
      <c r="L117">
        <v>133</v>
      </c>
    </row>
    <row r="118" spans="1:12" ht="14.4" customHeight="1">
      <c r="A118" s="105" t="s">
        <v>68</v>
      </c>
      <c r="B118" s="8">
        <v>13</v>
      </c>
      <c r="C118" s="8" t="s">
        <v>1</v>
      </c>
      <c r="D118" s="8">
        <v>26.402999999999999</v>
      </c>
      <c r="E118" s="8"/>
      <c r="F118" s="8">
        <v>26.402999999999999</v>
      </c>
      <c r="G118">
        <v>108.39789661023963</v>
      </c>
      <c r="H118" s="91">
        <v>0</v>
      </c>
      <c r="J118" t="s">
        <v>334</v>
      </c>
      <c r="L118">
        <v>217</v>
      </c>
    </row>
    <row r="119" spans="1:12" ht="14.4" customHeight="1">
      <c r="A119" s="105" t="s">
        <v>70</v>
      </c>
      <c r="B119" s="8">
        <v>13</v>
      </c>
      <c r="C119" s="8" t="s">
        <v>1</v>
      </c>
      <c r="D119" s="8">
        <v>11.936</v>
      </c>
      <c r="E119" s="8"/>
      <c r="F119" s="8">
        <v>11.936</v>
      </c>
      <c r="G119">
        <v>108.78759203675345</v>
      </c>
      <c r="H119" s="91">
        <v>0</v>
      </c>
      <c r="J119" t="s">
        <v>334</v>
      </c>
      <c r="L119">
        <v>97.95</v>
      </c>
    </row>
    <row r="120" spans="1:12" ht="14.4" customHeight="1">
      <c r="A120" s="105" t="s">
        <v>360</v>
      </c>
      <c r="B120" s="8">
        <v>13</v>
      </c>
      <c r="C120" s="8" t="s">
        <v>1</v>
      </c>
      <c r="D120" s="8">
        <v>7.593</v>
      </c>
      <c r="E120" s="8"/>
      <c r="F120" s="8">
        <v>7.593</v>
      </c>
      <c r="G120">
        <v>44.07926063928366</v>
      </c>
      <c r="H120" s="91">
        <v>0</v>
      </c>
      <c r="J120" t="s">
        <v>334</v>
      </c>
      <c r="L120">
        <v>153.78149999999999</v>
      </c>
    </row>
    <row r="121" spans="1:12" ht="14.4" customHeight="1">
      <c r="A121" s="105" t="s">
        <v>71</v>
      </c>
      <c r="B121" s="8">
        <v>13</v>
      </c>
      <c r="C121" s="8" t="s">
        <v>1</v>
      </c>
      <c r="D121" s="8">
        <v>86.608999999999995</v>
      </c>
      <c r="E121" s="8"/>
      <c r="F121" s="8">
        <v>86.608999999999995</v>
      </c>
      <c r="G121">
        <v>102.51628336747477</v>
      </c>
      <c r="H121" s="91">
        <v>0</v>
      </c>
      <c r="J121" t="s">
        <v>334</v>
      </c>
      <c r="L121">
        <v>754.21500000000003</v>
      </c>
    </row>
    <row r="122" spans="1:12" ht="14.4" customHeight="1">
      <c r="A122" s="105" t="s">
        <v>907</v>
      </c>
      <c r="B122" s="8">
        <v>13</v>
      </c>
      <c r="C122" s="8" t="s">
        <v>1</v>
      </c>
      <c r="D122" s="8">
        <v>1629.2360000000001</v>
      </c>
      <c r="E122" s="8"/>
      <c r="F122" s="8">
        <v>1629.2360000000001</v>
      </c>
      <c r="G122">
        <v>116.41906008813768</v>
      </c>
      <c r="H122" s="91">
        <v>0</v>
      </c>
      <c r="J122" t="s">
        <v>334</v>
      </c>
      <c r="L122">
        <v>12493.522500000001</v>
      </c>
    </row>
    <row r="123" spans="1:12" ht="14.4" customHeight="1">
      <c r="A123" s="105" t="s">
        <v>911</v>
      </c>
      <c r="B123" s="8">
        <v>13</v>
      </c>
      <c r="C123" s="8" t="s">
        <v>1</v>
      </c>
      <c r="D123" s="8">
        <v>7.9139999999999997</v>
      </c>
      <c r="E123" s="8"/>
      <c r="F123" s="8">
        <v>7.9139999999999997</v>
      </c>
      <c r="G123">
        <v>83.872221945225959</v>
      </c>
      <c r="H123" s="91">
        <v>0</v>
      </c>
      <c r="J123" t="s">
        <v>334</v>
      </c>
      <c r="L123">
        <v>84.237000000000009</v>
      </c>
    </row>
    <row r="124" spans="1:12" ht="14.4" customHeight="1">
      <c r="A124" s="105" t="s">
        <v>73</v>
      </c>
      <c r="B124" s="8">
        <v>13</v>
      </c>
      <c r="C124" s="8" t="s">
        <v>1</v>
      </c>
      <c r="D124" s="8">
        <v>323.37700000000001</v>
      </c>
      <c r="E124" s="8"/>
      <c r="F124" s="8">
        <v>323.37700000000001</v>
      </c>
      <c r="G124">
        <v>116.54156672037746</v>
      </c>
      <c r="H124" s="91">
        <v>0</v>
      </c>
      <c r="J124" t="s">
        <v>334</v>
      </c>
      <c r="L124">
        <v>2477.1555000000003</v>
      </c>
    </row>
    <row r="125" spans="1:12" ht="14.4" customHeight="1">
      <c r="A125" s="105" t="s">
        <v>381</v>
      </c>
      <c r="B125" s="8">
        <v>13</v>
      </c>
      <c r="C125" s="8" t="s">
        <v>1</v>
      </c>
      <c r="D125" s="8">
        <v>390.16500000000002</v>
      </c>
      <c r="E125" s="8"/>
      <c r="F125" s="8">
        <v>390.16500000000002</v>
      </c>
      <c r="G125">
        <v>150.80823640352415</v>
      </c>
      <c r="H125" s="91">
        <v>0</v>
      </c>
      <c r="J125" t="s">
        <v>334</v>
      </c>
      <c r="L125">
        <v>2309.6610000000001</v>
      </c>
    </row>
    <row r="126" spans="1:12" ht="14.4" customHeight="1">
      <c r="A126" s="105" t="s">
        <v>74</v>
      </c>
      <c r="B126" s="8">
        <v>13</v>
      </c>
      <c r="C126" s="8" t="s">
        <v>1</v>
      </c>
      <c r="D126" s="8">
        <v>8.3629999999999995</v>
      </c>
      <c r="E126" s="8"/>
      <c r="F126" s="8">
        <v>8.3629999999999995</v>
      </c>
      <c r="G126">
        <v>107.35550072255893</v>
      </c>
      <c r="H126" s="91">
        <v>0</v>
      </c>
      <c r="J126" t="s">
        <v>334</v>
      </c>
      <c r="L126">
        <v>69.544499999999999</v>
      </c>
    </row>
    <row r="127" spans="1:12" ht="14.4" customHeight="1">
      <c r="A127" s="105" t="s">
        <v>810</v>
      </c>
      <c r="B127" s="8">
        <v>13</v>
      </c>
      <c r="C127" s="8" t="s">
        <v>1</v>
      </c>
      <c r="D127" s="8">
        <v>1899.2249999999999</v>
      </c>
      <c r="E127" s="8"/>
      <c r="F127" s="8">
        <v>1899.2249999999999</v>
      </c>
      <c r="G127">
        <v>187.68292515266199</v>
      </c>
      <c r="H127" s="91">
        <v>0</v>
      </c>
      <c r="J127" t="s">
        <v>334</v>
      </c>
      <c r="L127">
        <v>9033.9285</v>
      </c>
    </row>
    <row r="128" spans="1:12" ht="14.4" customHeight="1">
      <c r="A128" s="105" t="s">
        <v>75</v>
      </c>
      <c r="B128" s="8">
        <v>13</v>
      </c>
      <c r="C128" s="8" t="s">
        <v>1</v>
      </c>
      <c r="D128" s="8">
        <v>75.730999999999995</v>
      </c>
      <c r="E128" s="8"/>
      <c r="F128" s="8">
        <v>75.730999999999995</v>
      </c>
      <c r="G128">
        <v>73.585357983654248</v>
      </c>
      <c r="H128" s="91">
        <v>0</v>
      </c>
      <c r="J128" t="s">
        <v>334</v>
      </c>
      <c r="L128">
        <v>918.77100000000007</v>
      </c>
    </row>
    <row r="129" spans="1:12" ht="14.4" customHeight="1">
      <c r="A129" s="105" t="s">
        <v>76</v>
      </c>
      <c r="B129" s="8">
        <v>13</v>
      </c>
      <c r="C129" s="8" t="s">
        <v>1</v>
      </c>
      <c r="D129" s="8">
        <v>2213.62</v>
      </c>
      <c r="E129" s="8"/>
      <c r="F129" s="8">
        <v>2213.62</v>
      </c>
      <c r="G129">
        <v>146.40061162398948</v>
      </c>
      <c r="H129" s="91">
        <v>7</v>
      </c>
      <c r="J129" t="s">
        <v>334</v>
      </c>
      <c r="L129">
        <v>13498.4895</v>
      </c>
    </row>
    <row r="130" spans="1:12" ht="14.4" customHeight="1">
      <c r="A130" s="105" t="s">
        <v>400</v>
      </c>
      <c r="B130" s="8">
        <v>13</v>
      </c>
      <c r="C130" s="8" t="s">
        <v>1</v>
      </c>
      <c r="D130" s="8">
        <v>16.248000000000001</v>
      </c>
      <c r="E130" s="8"/>
      <c r="F130" s="8">
        <v>16.248000000000001</v>
      </c>
      <c r="G130">
        <v>92.555127105666159</v>
      </c>
      <c r="H130" s="91">
        <v>0</v>
      </c>
      <c r="J130" t="s">
        <v>334</v>
      </c>
      <c r="L130">
        <v>156.72</v>
      </c>
    </row>
    <row r="131" spans="1:12" ht="14.4" customHeight="1">
      <c r="A131" s="105" t="s">
        <v>77</v>
      </c>
      <c r="B131" s="8">
        <v>13</v>
      </c>
      <c r="C131" s="8" t="s">
        <v>1</v>
      </c>
      <c r="D131" s="8">
        <v>109.696</v>
      </c>
      <c r="E131" s="8"/>
      <c r="F131" s="8">
        <v>109.696</v>
      </c>
      <c r="G131">
        <v>121.92632756881932</v>
      </c>
      <c r="H131" s="91">
        <v>0</v>
      </c>
      <c r="J131" t="s">
        <v>334</v>
      </c>
      <c r="L131">
        <v>803.19</v>
      </c>
    </row>
    <row r="132" spans="1:12" ht="14.4" customHeight="1">
      <c r="A132" s="105" t="s">
        <v>78</v>
      </c>
      <c r="B132" s="8">
        <v>13</v>
      </c>
      <c r="C132" s="8" t="s">
        <v>1</v>
      </c>
      <c r="D132" s="8">
        <v>1677.337</v>
      </c>
      <c r="E132" s="8"/>
      <c r="F132" s="8">
        <v>1677.337</v>
      </c>
      <c r="G132">
        <v>105.20717959375652</v>
      </c>
      <c r="H132" s="91">
        <v>0</v>
      </c>
      <c r="J132" t="s">
        <v>334</v>
      </c>
      <c r="L132">
        <v>14233.1145</v>
      </c>
    </row>
    <row r="133" spans="1:12" ht="14.4" customHeight="1">
      <c r="A133" s="105" t="s">
        <v>858</v>
      </c>
      <c r="B133" s="8">
        <v>13</v>
      </c>
      <c r="C133" s="8" t="s">
        <v>1</v>
      </c>
      <c r="D133" s="8">
        <v>7.3730000000000002</v>
      </c>
      <c r="E133" s="8"/>
      <c r="F133" s="8">
        <v>7.3730000000000002</v>
      </c>
      <c r="G133">
        <v>93.3323694061596</v>
      </c>
      <c r="H133" s="91">
        <v>0</v>
      </c>
      <c r="J133" t="s">
        <v>334</v>
      </c>
      <c r="L133">
        <v>70.524000000000001</v>
      </c>
    </row>
    <row r="134" spans="1:12" ht="14.4" customHeight="1">
      <c r="A134" s="105" t="s">
        <v>79</v>
      </c>
      <c r="B134" s="8">
        <v>13</v>
      </c>
      <c r="C134" s="8" t="s">
        <v>1</v>
      </c>
      <c r="D134" s="8">
        <v>76.179000000000002</v>
      </c>
      <c r="E134" s="8"/>
      <c r="F134" s="8">
        <v>76.179000000000002</v>
      </c>
      <c r="G134">
        <v>77.145982031648799</v>
      </c>
      <c r="H134" s="91">
        <v>0</v>
      </c>
      <c r="J134" t="s">
        <v>334</v>
      </c>
      <c r="L134">
        <v>881.55000000000007</v>
      </c>
    </row>
    <row r="135" spans="1:12" ht="14.4" customHeight="1">
      <c r="A135" s="105" t="s">
        <v>80</v>
      </c>
      <c r="B135" s="8">
        <v>13</v>
      </c>
      <c r="C135" s="8" t="s">
        <v>1</v>
      </c>
      <c r="D135" s="8">
        <v>288.59300000000002</v>
      </c>
      <c r="E135" s="8"/>
      <c r="F135" s="8">
        <v>288.59300000000002</v>
      </c>
      <c r="G135">
        <v>122.16936507270385</v>
      </c>
      <c r="H135" s="91">
        <v>6</v>
      </c>
      <c r="J135" t="s">
        <v>334</v>
      </c>
      <c r="L135">
        <v>2108.8634999999999</v>
      </c>
    </row>
    <row r="136" spans="1:12" ht="14.4" customHeight="1">
      <c r="A136" s="105" t="s">
        <v>81</v>
      </c>
      <c r="B136" s="8">
        <v>13</v>
      </c>
      <c r="C136" s="8" t="s">
        <v>1</v>
      </c>
      <c r="D136" s="8">
        <v>11.474</v>
      </c>
      <c r="E136" s="8"/>
      <c r="F136" s="8">
        <v>11.474</v>
      </c>
      <c r="G136">
        <v>123.03154382488063</v>
      </c>
      <c r="H136" s="91">
        <v>0</v>
      </c>
      <c r="J136" t="s">
        <v>334</v>
      </c>
      <c r="L136">
        <v>83.257500000000007</v>
      </c>
    </row>
    <row r="137" spans="1:12" ht="14.4" customHeight="1">
      <c r="A137" s="105" t="s">
        <v>82</v>
      </c>
      <c r="B137" s="8">
        <v>13</v>
      </c>
      <c r="C137" s="8" t="s">
        <v>1</v>
      </c>
      <c r="D137" s="8">
        <v>2672.049</v>
      </c>
      <c r="E137" s="8"/>
      <c r="F137" s="8">
        <v>2672.049</v>
      </c>
      <c r="G137">
        <v>213.59148496287557</v>
      </c>
      <c r="H137" s="91">
        <v>0</v>
      </c>
      <c r="J137" t="s">
        <v>334</v>
      </c>
      <c r="L137">
        <v>11168.259</v>
      </c>
    </row>
    <row r="138" spans="1:12" ht="14.4" customHeight="1">
      <c r="A138" s="105" t="s">
        <v>83</v>
      </c>
      <c r="B138" s="8">
        <v>13</v>
      </c>
      <c r="C138" s="8" t="s">
        <v>1</v>
      </c>
      <c r="D138" s="8">
        <v>113.28100000000001</v>
      </c>
      <c r="E138" s="8"/>
      <c r="F138" s="8">
        <v>113.28100000000001</v>
      </c>
      <c r="G138">
        <v>125.14793254443363</v>
      </c>
      <c r="H138" s="91">
        <v>0</v>
      </c>
      <c r="J138" t="s">
        <v>334</v>
      </c>
      <c r="L138">
        <v>808.08749999999998</v>
      </c>
    </row>
    <row r="139" spans="1:12" ht="14.4" customHeight="1">
      <c r="A139" s="105" t="s">
        <v>434</v>
      </c>
      <c r="B139" s="8">
        <v>13</v>
      </c>
      <c r="C139" s="8" t="s">
        <v>1</v>
      </c>
      <c r="D139" s="8">
        <v>8.7149999999999999</v>
      </c>
      <c r="E139" s="8"/>
      <c r="F139" s="8">
        <v>8.7149999999999999</v>
      </c>
      <c r="G139">
        <v>66.192182235834608</v>
      </c>
      <c r="H139" s="91">
        <v>0</v>
      </c>
      <c r="J139" t="s">
        <v>334</v>
      </c>
      <c r="L139">
        <v>117.54</v>
      </c>
    </row>
    <row r="140" spans="1:12" ht="14.4" customHeight="1">
      <c r="A140" s="105" t="s">
        <v>634</v>
      </c>
      <c r="B140" s="8">
        <v>13</v>
      </c>
      <c r="C140" s="8" t="s">
        <v>1</v>
      </c>
      <c r="D140" s="8">
        <v>121.289</v>
      </c>
      <c r="E140" s="8"/>
      <c r="F140" s="8">
        <v>121.289</v>
      </c>
      <c r="G140">
        <v>200.99223511067797</v>
      </c>
      <c r="H140" s="91">
        <v>4</v>
      </c>
      <c r="J140" t="s">
        <v>334</v>
      </c>
      <c r="L140">
        <v>538.72500000000002</v>
      </c>
    </row>
    <row r="141" spans="1:12" ht="14.4" customHeight="1">
      <c r="A141" s="105" t="s">
        <v>41</v>
      </c>
      <c r="B141" s="8">
        <v>13</v>
      </c>
      <c r="C141" s="8" t="s">
        <v>1</v>
      </c>
      <c r="D141" s="8">
        <v>549.59521624781723</v>
      </c>
      <c r="E141" s="8"/>
      <c r="F141" s="8">
        <v>549.59521624781723</v>
      </c>
      <c r="G141">
        <v>99.999110028141516</v>
      </c>
      <c r="H141" s="91">
        <v>0</v>
      </c>
      <c r="I141">
        <v>1</v>
      </c>
      <c r="L141">
        <v>4906.5</v>
      </c>
    </row>
    <row r="142" spans="1:12" ht="14.4" customHeight="1">
      <c r="A142" s="105" t="s">
        <v>84</v>
      </c>
      <c r="B142" s="8">
        <v>13</v>
      </c>
      <c r="C142" s="8" t="s">
        <v>1</v>
      </c>
      <c r="D142" s="8">
        <v>14.122999999999999</v>
      </c>
      <c r="E142" s="8"/>
      <c r="F142" s="8">
        <v>14.122999999999999</v>
      </c>
      <c r="G142">
        <v>97.515484245208583</v>
      </c>
      <c r="H142" s="91">
        <v>0</v>
      </c>
      <c r="J142" t="s">
        <v>334</v>
      </c>
      <c r="L142">
        <v>129.29400000000001</v>
      </c>
    </row>
    <row r="143" spans="1:12" ht="14.4" customHeight="1">
      <c r="A143" s="105" t="s">
        <v>85</v>
      </c>
      <c r="B143" s="8">
        <v>13</v>
      </c>
      <c r="C143" s="8" t="s">
        <v>1</v>
      </c>
      <c r="D143" s="8">
        <v>46.607999999999997</v>
      </c>
      <c r="E143" s="8"/>
      <c r="F143" s="8">
        <v>46.607999999999997</v>
      </c>
      <c r="G143">
        <v>98.789904483777903</v>
      </c>
      <c r="H143" s="91">
        <v>0</v>
      </c>
      <c r="J143" t="s">
        <v>334</v>
      </c>
      <c r="L143">
        <v>421.185</v>
      </c>
    </row>
    <row r="144" spans="1:12" ht="14.4" customHeight="1">
      <c r="A144" s="105" t="s">
        <v>454</v>
      </c>
      <c r="B144" s="8">
        <v>13</v>
      </c>
      <c r="C144" s="8" t="s">
        <v>1</v>
      </c>
      <c r="D144" s="8">
        <v>45.33</v>
      </c>
      <c r="E144" s="8"/>
      <c r="F144" s="8">
        <v>45.33</v>
      </c>
      <c r="G144">
        <v>86.795921860321457</v>
      </c>
      <c r="H144" s="91">
        <v>0</v>
      </c>
      <c r="J144" t="s">
        <v>334</v>
      </c>
      <c r="L144">
        <v>466.24200000000002</v>
      </c>
    </row>
    <row r="145" spans="1:12" ht="14.4" customHeight="1">
      <c r="A145" s="105" t="s">
        <v>86</v>
      </c>
      <c r="B145" s="8">
        <v>13</v>
      </c>
      <c r="C145" s="8" t="s">
        <v>1</v>
      </c>
      <c r="D145" s="8">
        <v>28.149000000000001</v>
      </c>
      <c r="E145" s="8"/>
      <c r="F145" s="8">
        <v>28.149000000000001</v>
      </c>
      <c r="G145">
        <v>58.30836294027565</v>
      </c>
      <c r="H145" s="91">
        <v>0</v>
      </c>
      <c r="J145" t="s">
        <v>334</v>
      </c>
      <c r="L145">
        <v>430.98</v>
      </c>
    </row>
    <row r="146" spans="1:12" ht="14.4" customHeight="1">
      <c r="A146" s="105" t="s">
        <v>635</v>
      </c>
      <c r="B146" s="8">
        <v>13</v>
      </c>
      <c r="C146" s="8" t="s">
        <v>1</v>
      </c>
      <c r="D146" s="8">
        <v>18.998000000000001</v>
      </c>
      <c r="E146" s="8"/>
      <c r="F146" s="8">
        <v>18.998000000000001</v>
      </c>
      <c r="G146">
        <v>115.43491250638081</v>
      </c>
      <c r="H146" s="91">
        <v>0</v>
      </c>
      <c r="J146" t="s">
        <v>334</v>
      </c>
      <c r="L146">
        <v>146.92500000000001</v>
      </c>
    </row>
    <row r="147" spans="1:12" ht="14.4" customHeight="1">
      <c r="A147" s="105" t="s">
        <v>859</v>
      </c>
      <c r="B147" s="8">
        <v>13</v>
      </c>
      <c r="C147" s="8" t="s">
        <v>1</v>
      </c>
      <c r="D147" s="8">
        <v>5.9669999999999996</v>
      </c>
      <c r="E147" s="8"/>
      <c r="F147" s="8">
        <v>5.9669999999999996</v>
      </c>
      <c r="G147">
        <v>139.44790199081166</v>
      </c>
      <c r="H147" s="91">
        <v>0</v>
      </c>
      <c r="J147" t="s">
        <v>334</v>
      </c>
      <c r="L147">
        <v>38.200499999999998</v>
      </c>
    </row>
    <row r="148" spans="1:12" ht="14.4" customHeight="1">
      <c r="A148" s="105" t="s">
        <v>87</v>
      </c>
      <c r="B148" s="8">
        <v>13</v>
      </c>
      <c r="C148" s="8" t="s">
        <v>1</v>
      </c>
      <c r="D148" s="8">
        <v>106.151</v>
      </c>
      <c r="E148" s="8"/>
      <c r="F148" s="8">
        <v>106.151</v>
      </c>
      <c r="G148">
        <v>221.39265407676587</v>
      </c>
      <c r="H148" s="91">
        <v>0</v>
      </c>
      <c r="J148" t="s">
        <v>334</v>
      </c>
      <c r="L148">
        <v>428.04150000000004</v>
      </c>
    </row>
    <row r="149" spans="1:12" ht="14.4" customHeight="1">
      <c r="A149" s="105" t="s">
        <v>88</v>
      </c>
      <c r="B149" s="8">
        <v>13</v>
      </c>
      <c r="C149" s="8" t="s">
        <v>1</v>
      </c>
      <c r="D149" s="8">
        <v>16.649999999999999</v>
      </c>
      <c r="E149" s="8"/>
      <c r="F149" s="8">
        <v>16.649999999999999</v>
      </c>
      <c r="G149">
        <v>361.31459199299928</v>
      </c>
      <c r="H149" s="91">
        <v>0</v>
      </c>
      <c r="J149" t="s">
        <v>334</v>
      </c>
      <c r="L149">
        <v>41.139000000000003</v>
      </c>
    </row>
    <row r="150" spans="1:12" ht="14.4" customHeight="1">
      <c r="A150" s="105" t="s">
        <v>89</v>
      </c>
      <c r="B150" s="8">
        <v>13</v>
      </c>
      <c r="C150" s="8" t="s">
        <v>1</v>
      </c>
      <c r="D150" s="8">
        <v>21.225999999999999</v>
      </c>
      <c r="E150" s="8"/>
      <c r="F150" s="8">
        <v>21.225999999999999</v>
      </c>
      <c r="G150">
        <v>147.67854950142032</v>
      </c>
      <c r="H150" s="91">
        <v>0</v>
      </c>
      <c r="J150" t="s">
        <v>334</v>
      </c>
      <c r="L150">
        <v>128.31450000000001</v>
      </c>
    </row>
    <row r="151" spans="1:12" ht="14.4" customHeight="1">
      <c r="A151" s="105" t="s">
        <v>90</v>
      </c>
      <c r="B151" s="8">
        <v>13</v>
      </c>
      <c r="C151" s="8" t="s">
        <v>1</v>
      </c>
      <c r="D151" s="8">
        <v>47.728000000000002</v>
      </c>
      <c r="E151" s="8"/>
      <c r="F151" s="8">
        <v>47.728000000000002</v>
      </c>
      <c r="G151">
        <v>170.59001579437287</v>
      </c>
      <c r="H151" s="91">
        <v>0</v>
      </c>
      <c r="J151" t="s">
        <v>334</v>
      </c>
      <c r="L151">
        <v>249.77250000000001</v>
      </c>
    </row>
    <row r="152" spans="1:12" ht="14.4" customHeight="1">
      <c r="A152" s="105" t="s">
        <v>91</v>
      </c>
      <c r="B152" s="8">
        <v>13</v>
      </c>
      <c r="C152" s="8" t="s">
        <v>1</v>
      </c>
      <c r="D152" s="8">
        <v>911.24</v>
      </c>
      <c r="E152" s="8"/>
      <c r="F152" s="8">
        <v>911.24</v>
      </c>
      <c r="G152">
        <v>514.25769930636875</v>
      </c>
      <c r="H152" s="91">
        <v>10</v>
      </c>
      <c r="J152" t="s">
        <v>334</v>
      </c>
      <c r="L152">
        <v>1581.8925000000002</v>
      </c>
    </row>
    <row r="153" spans="1:12" ht="14.4" customHeight="1">
      <c r="A153" s="105" t="s">
        <v>479</v>
      </c>
      <c r="B153" s="8">
        <v>13</v>
      </c>
      <c r="C153" s="8" t="s">
        <v>1</v>
      </c>
      <c r="D153" s="8">
        <v>10.06</v>
      </c>
      <c r="E153" s="8"/>
      <c r="F153" s="8">
        <v>10.06</v>
      </c>
      <c r="G153">
        <v>56.251088416839693</v>
      </c>
      <c r="H153" s="91">
        <v>0</v>
      </c>
      <c r="J153" t="s">
        <v>334</v>
      </c>
      <c r="L153">
        <v>159.6585</v>
      </c>
    </row>
    <row r="154" spans="1:12" ht="14.4" customHeight="1">
      <c r="A154" s="105" t="s">
        <v>92</v>
      </c>
      <c r="B154" s="8">
        <v>15</v>
      </c>
      <c r="C154" s="8" t="s">
        <v>34</v>
      </c>
      <c r="D154" s="8">
        <v>5249.86</v>
      </c>
      <c r="E154" s="8"/>
      <c r="F154" s="8">
        <v>5249.86</v>
      </c>
      <c r="G154">
        <v>379.00372120329939</v>
      </c>
      <c r="H154" s="91">
        <v>3</v>
      </c>
      <c r="J154" t="s">
        <v>334</v>
      </c>
      <c r="L154">
        <v>12366</v>
      </c>
    </row>
    <row r="155" spans="1:12" ht="14.4" customHeight="1">
      <c r="A155" s="105" t="s">
        <v>636</v>
      </c>
      <c r="B155" s="8">
        <v>15</v>
      </c>
      <c r="C155" s="8" t="s">
        <v>34</v>
      </c>
      <c r="D155" s="8">
        <v>328.2</v>
      </c>
      <c r="E155" s="8"/>
      <c r="F155" s="8">
        <v>328.2</v>
      </c>
      <c r="G155">
        <v>149.71756157383749</v>
      </c>
      <c r="H155" s="91">
        <v>0</v>
      </c>
      <c r="J155" t="s">
        <v>334</v>
      </c>
      <c r="L155">
        <v>1957</v>
      </c>
    </row>
    <row r="156" spans="1:12" ht="14.4" customHeight="1">
      <c r="A156" s="105" t="s">
        <v>93</v>
      </c>
      <c r="B156" s="8">
        <v>15</v>
      </c>
      <c r="C156" s="8" t="s">
        <v>58</v>
      </c>
      <c r="D156" s="8">
        <v>122.72</v>
      </c>
      <c r="E156" s="8"/>
      <c r="F156" s="8">
        <v>122.72</v>
      </c>
      <c r="G156">
        <v>556.12717157360407</v>
      </c>
      <c r="H156" s="91">
        <v>3</v>
      </c>
      <c r="J156" t="s">
        <v>334</v>
      </c>
      <c r="L156">
        <v>197</v>
      </c>
    </row>
    <row r="157" spans="1:12" ht="14.4" customHeight="1">
      <c r="A157" s="105" t="s">
        <v>94</v>
      </c>
      <c r="B157" s="8">
        <v>15</v>
      </c>
      <c r="C157" s="8" t="s">
        <v>34</v>
      </c>
      <c r="D157" s="8">
        <v>7692.16</v>
      </c>
      <c r="E157" s="8"/>
      <c r="F157" s="8">
        <v>7692.16</v>
      </c>
      <c r="G157">
        <v>238.50718666296194</v>
      </c>
      <c r="H157" s="91">
        <v>0</v>
      </c>
      <c r="J157" t="s">
        <v>334</v>
      </c>
      <c r="L157">
        <v>28792</v>
      </c>
    </row>
    <row r="158" spans="1:12" ht="14.4" customHeight="1">
      <c r="A158" s="105" t="s">
        <v>811</v>
      </c>
      <c r="B158" s="8">
        <v>15</v>
      </c>
      <c r="C158" s="8" t="s">
        <v>34</v>
      </c>
      <c r="D158" s="8">
        <v>209.66</v>
      </c>
      <c r="E158" s="8"/>
      <c r="F158" s="8">
        <v>209.66</v>
      </c>
      <c r="G158">
        <v>127.15480190217392</v>
      </c>
      <c r="H158" s="91">
        <v>0</v>
      </c>
      <c r="J158" t="s">
        <v>334</v>
      </c>
      <c r="L158">
        <v>1472</v>
      </c>
    </row>
    <row r="159" spans="1:12" ht="14.4" customHeight="1">
      <c r="A159" s="105" t="s">
        <v>637</v>
      </c>
      <c r="B159" s="8">
        <v>15</v>
      </c>
      <c r="C159" s="8" t="s">
        <v>34</v>
      </c>
      <c r="D159" s="8">
        <v>75.36</v>
      </c>
      <c r="E159" s="8"/>
      <c r="F159" s="8">
        <v>75.36</v>
      </c>
      <c r="G159">
        <v>96.109837714285717</v>
      </c>
      <c r="H159" s="91">
        <v>0</v>
      </c>
      <c r="J159" t="s">
        <v>334</v>
      </c>
      <c r="L159">
        <v>700</v>
      </c>
    </row>
    <row r="160" spans="1:12" ht="14.4" customHeight="1">
      <c r="A160" s="105" t="s">
        <v>95</v>
      </c>
      <c r="B160" s="8">
        <v>15</v>
      </c>
      <c r="C160" s="8" t="s">
        <v>34</v>
      </c>
      <c r="D160" s="8">
        <v>40.92</v>
      </c>
      <c r="E160" s="8"/>
      <c r="F160" s="8">
        <v>40.92</v>
      </c>
      <c r="G160">
        <v>134.30485588235294</v>
      </c>
      <c r="H160" s="91">
        <v>0</v>
      </c>
      <c r="J160" t="s">
        <v>334</v>
      </c>
      <c r="L160">
        <v>272</v>
      </c>
    </row>
    <row r="161" spans="1:12" ht="14.4" customHeight="1">
      <c r="A161" s="105" t="s">
        <v>96</v>
      </c>
      <c r="B161" s="8">
        <v>15</v>
      </c>
      <c r="C161" s="8" t="s">
        <v>34</v>
      </c>
      <c r="D161" s="8">
        <v>2.6230000000000002</v>
      </c>
      <c r="E161" s="8"/>
      <c r="F161" s="8">
        <v>2.6230000000000002</v>
      </c>
      <c r="G161">
        <v>93.66628080000001</v>
      </c>
      <c r="H161" s="91">
        <v>0</v>
      </c>
      <c r="J161" t="s">
        <v>334</v>
      </c>
      <c r="L161">
        <v>25</v>
      </c>
    </row>
    <row r="162" spans="1:12" ht="14.4" customHeight="1">
      <c r="A162" s="105" t="s">
        <v>97</v>
      </c>
      <c r="B162" s="8">
        <v>15</v>
      </c>
      <c r="C162" s="8" t="s">
        <v>34</v>
      </c>
      <c r="D162" s="8">
        <v>173.47499999999999</v>
      </c>
      <c r="E162" s="8"/>
      <c r="F162" s="8">
        <v>173.47499999999999</v>
      </c>
      <c r="G162">
        <v>93.013856756756752</v>
      </c>
      <c r="H162" s="91">
        <v>3</v>
      </c>
      <c r="J162" t="s">
        <v>334</v>
      </c>
      <c r="L162">
        <v>1665</v>
      </c>
    </row>
    <row r="163" spans="1:12" ht="14.4" customHeight="1">
      <c r="A163" s="105" t="s">
        <v>638</v>
      </c>
      <c r="B163" s="8">
        <v>15</v>
      </c>
      <c r="C163" s="8" t="s">
        <v>34</v>
      </c>
      <c r="D163" s="8">
        <v>186.399</v>
      </c>
      <c r="E163" s="8"/>
      <c r="F163" s="8">
        <v>186.399</v>
      </c>
      <c r="G163">
        <v>252.89641832826746</v>
      </c>
      <c r="H163" s="91">
        <v>6</v>
      </c>
      <c r="J163" t="s">
        <v>334</v>
      </c>
      <c r="L163">
        <v>658</v>
      </c>
    </row>
    <row r="164" spans="1:12" ht="14.4" customHeight="1">
      <c r="A164" s="105" t="s">
        <v>812</v>
      </c>
      <c r="B164" s="8">
        <v>15</v>
      </c>
      <c r="C164" s="8" t="s">
        <v>34</v>
      </c>
      <c r="D164" s="8">
        <v>40.100904395540319</v>
      </c>
      <c r="E164" s="8"/>
      <c r="F164" s="8">
        <v>40.100904395540319</v>
      </c>
      <c r="G164">
        <v>99.999110028141516</v>
      </c>
      <c r="H164" s="91">
        <v>6</v>
      </c>
      <c r="I164">
        <v>1</v>
      </c>
      <c r="L164">
        <v>358</v>
      </c>
    </row>
    <row r="165" spans="1:12" ht="14.4" customHeight="1">
      <c r="A165" s="105" t="s">
        <v>98</v>
      </c>
      <c r="B165" s="8">
        <v>15</v>
      </c>
      <c r="C165" s="8" t="s">
        <v>34</v>
      </c>
      <c r="D165" s="8">
        <v>14.37</v>
      </c>
      <c r="E165" s="8"/>
      <c r="F165" s="8">
        <v>14.37</v>
      </c>
      <c r="G165">
        <v>42.762245999999998</v>
      </c>
      <c r="H165" s="91">
        <v>0</v>
      </c>
      <c r="L165">
        <v>300</v>
      </c>
    </row>
    <row r="166" spans="1:12" ht="14.4" customHeight="1">
      <c r="A166" s="105" t="s">
        <v>639</v>
      </c>
      <c r="B166" s="8">
        <v>15</v>
      </c>
      <c r="C166" s="8" t="s">
        <v>34</v>
      </c>
      <c r="D166" s="8">
        <v>684.45</v>
      </c>
      <c r="E166" s="8"/>
      <c r="F166" s="8">
        <v>684.45</v>
      </c>
      <c r="G166">
        <v>105.35101603448277</v>
      </c>
      <c r="H166" s="91">
        <v>7</v>
      </c>
      <c r="J166" t="s">
        <v>334</v>
      </c>
      <c r="L166">
        <v>5800</v>
      </c>
    </row>
    <row r="167" spans="1:12" ht="14.4" customHeight="1">
      <c r="A167" s="105" t="s">
        <v>99</v>
      </c>
      <c r="B167" s="8">
        <v>15</v>
      </c>
      <c r="C167" s="8" t="s">
        <v>34</v>
      </c>
      <c r="D167" s="8">
        <v>23.78</v>
      </c>
      <c r="E167" s="8"/>
      <c r="F167" s="8">
        <v>23.78</v>
      </c>
      <c r="G167">
        <v>92.301553043478265</v>
      </c>
      <c r="H167" s="91">
        <v>0</v>
      </c>
      <c r="J167" t="s">
        <v>334</v>
      </c>
      <c r="L167">
        <v>230</v>
      </c>
    </row>
    <row r="168" spans="1:12" ht="14.4" customHeight="1">
      <c r="A168" s="105" t="s">
        <v>41</v>
      </c>
      <c r="B168" s="8">
        <v>15</v>
      </c>
      <c r="C168" s="8" t="s">
        <v>34</v>
      </c>
      <c r="D168" s="8">
        <v>258.52761828186328</v>
      </c>
      <c r="E168" s="8"/>
      <c r="F168" s="8">
        <v>258.52761828186328</v>
      </c>
      <c r="G168">
        <v>99.999110028141516</v>
      </c>
      <c r="H168" s="91">
        <v>0</v>
      </c>
      <c r="L168">
        <v>2308</v>
      </c>
    </row>
    <row r="169" spans="1:12" ht="14.4" customHeight="1">
      <c r="A169" s="105" t="s">
        <v>491</v>
      </c>
      <c r="B169" s="8">
        <v>15</v>
      </c>
      <c r="C169" s="8" t="s">
        <v>34</v>
      </c>
      <c r="D169" s="8">
        <v>25.98717826750099</v>
      </c>
      <c r="E169" s="8"/>
      <c r="F169" s="8">
        <v>25.98717826750099</v>
      </c>
      <c r="G169">
        <v>99.99911002814153</v>
      </c>
      <c r="H169" s="91">
        <v>0</v>
      </c>
      <c r="I169">
        <v>1</v>
      </c>
      <c r="L169">
        <v>232</v>
      </c>
    </row>
    <row r="170" spans="1:12" ht="14.4" customHeight="1">
      <c r="A170" s="105" t="s">
        <v>478</v>
      </c>
      <c r="B170" s="8">
        <v>15</v>
      </c>
      <c r="C170" s="8" t="s">
        <v>34</v>
      </c>
      <c r="D170" s="8">
        <v>199.47200000000001</v>
      </c>
      <c r="E170" s="8"/>
      <c r="F170" s="8">
        <v>199.47200000000001</v>
      </c>
      <c r="G170">
        <v>4451.9158320000006</v>
      </c>
      <c r="H170" s="91">
        <v>0</v>
      </c>
      <c r="J170" t="s">
        <v>334</v>
      </c>
      <c r="L170">
        <v>40</v>
      </c>
    </row>
    <row r="171" spans="1:12" ht="14.4" customHeight="1">
      <c r="A171" s="105" t="s">
        <v>101</v>
      </c>
      <c r="B171" s="8">
        <v>17</v>
      </c>
      <c r="C171" s="8" t="s">
        <v>1</v>
      </c>
      <c r="D171" s="8">
        <v>116.5</v>
      </c>
      <c r="E171" s="8"/>
      <c r="F171" s="8">
        <v>116.5</v>
      </c>
      <c r="G171">
        <v>68.333909329829183</v>
      </c>
      <c r="H171" s="91">
        <v>6</v>
      </c>
      <c r="J171" t="s">
        <v>334</v>
      </c>
      <c r="L171">
        <v>1522</v>
      </c>
    </row>
    <row r="172" spans="1:12" ht="14.4" customHeight="1">
      <c r="A172" s="105" t="s">
        <v>102</v>
      </c>
      <c r="B172" s="8">
        <v>17</v>
      </c>
      <c r="C172" s="8" t="s">
        <v>1</v>
      </c>
      <c r="D172" s="8">
        <v>234.4</v>
      </c>
      <c r="E172" s="8"/>
      <c r="F172" s="8">
        <v>234.4</v>
      </c>
      <c r="G172">
        <v>80.763510613662675</v>
      </c>
      <c r="H172" s="91">
        <v>0</v>
      </c>
      <c r="J172" t="s">
        <v>334</v>
      </c>
      <c r="L172">
        <v>2591</v>
      </c>
    </row>
    <row r="173" spans="1:12" ht="14.4" customHeight="1">
      <c r="A173" s="105" t="s">
        <v>103</v>
      </c>
      <c r="B173" s="8">
        <v>17</v>
      </c>
      <c r="C173" s="8" t="s">
        <v>1</v>
      </c>
      <c r="D173" s="8">
        <v>30.736559123285652</v>
      </c>
      <c r="E173" s="8"/>
      <c r="F173" s="8">
        <v>30.736559123285652</v>
      </c>
      <c r="G173">
        <v>79.999288022513213</v>
      </c>
      <c r="H173" s="91">
        <v>0</v>
      </c>
      <c r="I173">
        <v>1</v>
      </c>
      <c r="L173">
        <v>343</v>
      </c>
    </row>
    <row r="174" spans="1:12" ht="14.4" customHeight="1">
      <c r="A174" s="105" t="s">
        <v>379</v>
      </c>
      <c r="B174" s="8">
        <v>17</v>
      </c>
      <c r="C174" s="8" t="s">
        <v>1</v>
      </c>
      <c r="D174" s="8">
        <v>5</v>
      </c>
      <c r="E174" s="8"/>
      <c r="F174" s="8">
        <v>5</v>
      </c>
      <c r="G174">
        <v>84.220754716981133</v>
      </c>
      <c r="H174" s="91">
        <v>0</v>
      </c>
      <c r="J174" t="s">
        <v>334</v>
      </c>
      <c r="L174">
        <v>53</v>
      </c>
    </row>
    <row r="175" spans="1:12" ht="14.4" customHeight="1">
      <c r="A175" s="105" t="s">
        <v>104</v>
      </c>
      <c r="B175" s="8">
        <v>17</v>
      </c>
      <c r="C175" s="8" t="s">
        <v>1</v>
      </c>
      <c r="D175" s="8">
        <v>31</v>
      </c>
      <c r="E175" s="8"/>
      <c r="F175" s="8">
        <v>31</v>
      </c>
      <c r="G175">
        <v>116.77189873417721</v>
      </c>
      <c r="H175" s="91">
        <v>0</v>
      </c>
      <c r="I175">
        <v>2</v>
      </c>
      <c r="J175" t="s">
        <v>334</v>
      </c>
      <c r="L175">
        <v>237</v>
      </c>
    </row>
    <row r="176" spans="1:12" ht="14.4" customHeight="1">
      <c r="A176" s="105" t="s">
        <v>873</v>
      </c>
      <c r="B176" s="8">
        <v>17</v>
      </c>
      <c r="C176" s="8" t="s">
        <v>1</v>
      </c>
      <c r="D176" s="8">
        <v>1.5</v>
      </c>
      <c r="E176" s="8"/>
      <c r="F176" s="8">
        <v>1.5</v>
      </c>
      <c r="G176">
        <v>60.868636363636369</v>
      </c>
      <c r="H176" s="91">
        <v>0</v>
      </c>
      <c r="J176" t="s">
        <v>334</v>
      </c>
      <c r="L176">
        <v>22</v>
      </c>
    </row>
    <row r="177" spans="1:12" ht="14.4" customHeight="1">
      <c r="A177" s="105" t="s">
        <v>384</v>
      </c>
      <c r="B177" s="8">
        <v>17</v>
      </c>
      <c r="C177" s="8" t="s">
        <v>1</v>
      </c>
      <c r="D177" s="8">
        <v>164.79</v>
      </c>
      <c r="E177" s="8"/>
      <c r="F177" s="8">
        <v>164.79</v>
      </c>
      <c r="G177">
        <v>113.42685011565149</v>
      </c>
      <c r="H177" s="91">
        <v>6</v>
      </c>
      <c r="J177" t="s">
        <v>334</v>
      </c>
      <c r="L177">
        <v>1297</v>
      </c>
    </row>
    <row r="178" spans="1:12" ht="14.4" customHeight="1">
      <c r="A178" s="105" t="s">
        <v>512</v>
      </c>
      <c r="B178" s="8">
        <v>17</v>
      </c>
      <c r="C178" s="8" t="s">
        <v>1</v>
      </c>
      <c r="D178" s="8">
        <v>3.3</v>
      </c>
      <c r="E178" s="8"/>
      <c r="F178" s="8">
        <v>3.3</v>
      </c>
      <c r="G178">
        <v>43.324147058823527</v>
      </c>
      <c r="H178" s="91">
        <v>0</v>
      </c>
      <c r="J178" t="s">
        <v>334</v>
      </c>
      <c r="L178">
        <v>68</v>
      </c>
    </row>
    <row r="179" spans="1:12" ht="14.4" customHeight="1">
      <c r="A179" s="105" t="s">
        <v>425</v>
      </c>
      <c r="B179" s="8">
        <v>17</v>
      </c>
      <c r="C179" s="8" t="s">
        <v>1</v>
      </c>
      <c r="D179" s="8">
        <v>32.708000233234003</v>
      </c>
      <c r="E179" s="8"/>
      <c r="F179" s="8">
        <v>32.708000233234003</v>
      </c>
      <c r="G179">
        <v>79.999288022513213</v>
      </c>
      <c r="H179" s="91">
        <v>6</v>
      </c>
      <c r="I179">
        <v>1</v>
      </c>
      <c r="L179">
        <v>365</v>
      </c>
    </row>
    <row r="180" spans="1:12" ht="14.4" customHeight="1">
      <c r="A180" s="105" t="s">
        <v>915</v>
      </c>
      <c r="B180" s="8">
        <v>17</v>
      </c>
      <c r="C180" s="8" t="s">
        <v>27</v>
      </c>
      <c r="D180" s="8">
        <v>22.2</v>
      </c>
      <c r="E180" s="8"/>
      <c r="F180" s="8">
        <v>22.2</v>
      </c>
      <c r="G180">
        <v>56.625222857142859</v>
      </c>
      <c r="H180" s="91">
        <v>6</v>
      </c>
      <c r="J180" t="s">
        <v>334</v>
      </c>
      <c r="L180">
        <v>350</v>
      </c>
    </row>
    <row r="181" spans="1:12" ht="14.4" customHeight="1">
      <c r="A181" s="105" t="s">
        <v>436</v>
      </c>
      <c r="B181" s="8">
        <v>17</v>
      </c>
      <c r="C181" s="8" t="s">
        <v>1</v>
      </c>
      <c r="D181" s="8">
        <v>24.822235793440601</v>
      </c>
      <c r="E181" s="8"/>
      <c r="F181" s="8">
        <v>24.822235793440601</v>
      </c>
      <c r="G181">
        <v>79.999288022513227</v>
      </c>
      <c r="H181" s="91">
        <v>0</v>
      </c>
      <c r="I181">
        <v>1</v>
      </c>
      <c r="L181">
        <v>277</v>
      </c>
    </row>
    <row r="182" spans="1:12" ht="14.4" customHeight="1">
      <c r="A182" s="105" t="s">
        <v>327</v>
      </c>
      <c r="B182" s="8">
        <v>17</v>
      </c>
      <c r="C182" s="8" t="s">
        <v>1</v>
      </c>
      <c r="D182" s="8">
        <v>16.11</v>
      </c>
      <c r="E182" s="8"/>
      <c r="F182" s="8">
        <v>16.11</v>
      </c>
      <c r="G182">
        <v>61.200176170212764</v>
      </c>
      <c r="J182" t="s">
        <v>334</v>
      </c>
      <c r="L182">
        <v>235</v>
      </c>
    </row>
    <row r="183" spans="1:12" ht="14.4" customHeight="1">
      <c r="A183" s="105" t="s">
        <v>41</v>
      </c>
      <c r="B183" s="8">
        <v>17</v>
      </c>
      <c r="C183" s="8" t="s">
        <v>27</v>
      </c>
      <c r="D183" s="8">
        <v>55.289962038096931</v>
      </c>
      <c r="E183" s="8"/>
      <c r="F183" s="8">
        <v>55.289962038096931</v>
      </c>
      <c r="G183">
        <v>79.999288022513213</v>
      </c>
      <c r="H183" s="91">
        <v>0</v>
      </c>
      <c r="L183">
        <v>617</v>
      </c>
    </row>
    <row r="184" spans="1:12" ht="14.4" customHeight="1">
      <c r="A184" s="105" t="s">
        <v>41</v>
      </c>
      <c r="B184" s="8">
        <v>17</v>
      </c>
      <c r="C184" s="8" t="s">
        <v>1</v>
      </c>
      <c r="D184" s="8">
        <v>163.89844500434245</v>
      </c>
      <c r="E184" s="8"/>
      <c r="F184" s="8">
        <v>163.89844500434245</v>
      </c>
      <c r="G184">
        <v>79.999288022513227</v>
      </c>
      <c r="H184" s="91">
        <v>0</v>
      </c>
      <c r="L184">
        <v>1829</v>
      </c>
    </row>
    <row r="185" spans="1:12" ht="14.4" customHeight="1">
      <c r="A185" s="105" t="s">
        <v>105</v>
      </c>
      <c r="B185" s="8">
        <v>17</v>
      </c>
      <c r="C185" s="8" t="s">
        <v>1</v>
      </c>
      <c r="D185" s="8">
        <v>97</v>
      </c>
      <c r="E185" s="8"/>
      <c r="F185" s="8">
        <v>97</v>
      </c>
      <c r="G185">
        <v>32.143942093541199</v>
      </c>
      <c r="H185" s="91">
        <v>0</v>
      </c>
      <c r="J185" t="s">
        <v>334</v>
      </c>
      <c r="L185">
        <v>2694</v>
      </c>
    </row>
    <row r="186" spans="1:12" ht="14.4" customHeight="1">
      <c r="A186" s="105" t="s">
        <v>106</v>
      </c>
      <c r="B186" s="8">
        <v>17</v>
      </c>
      <c r="C186" s="8" t="s">
        <v>1</v>
      </c>
      <c r="D186" s="8">
        <v>1915.6</v>
      </c>
      <c r="E186" s="8"/>
      <c r="F186" s="8">
        <v>1915.6</v>
      </c>
      <c r="G186">
        <v>108.61433750396951</v>
      </c>
      <c r="H186" s="91">
        <v>3</v>
      </c>
      <c r="J186" t="s">
        <v>334</v>
      </c>
      <c r="L186">
        <v>15745</v>
      </c>
    </row>
    <row r="187" spans="1:12" ht="14.4" customHeight="1">
      <c r="A187" s="105" t="s">
        <v>899</v>
      </c>
      <c r="B187" s="8">
        <v>17</v>
      </c>
      <c r="C187" s="8" t="s">
        <v>27</v>
      </c>
      <c r="D187" s="8">
        <v>4.3909370176122362</v>
      </c>
      <c r="E187" s="8"/>
      <c r="F187" s="8">
        <v>4.3909370176122362</v>
      </c>
      <c r="G187">
        <v>79.999288022513227</v>
      </c>
      <c r="H187" s="91">
        <v>0</v>
      </c>
      <c r="I187">
        <v>1</v>
      </c>
      <c r="L187">
        <v>49</v>
      </c>
    </row>
    <row r="188" spans="1:12" ht="14.4" customHeight="1">
      <c r="A188" s="105" t="s">
        <v>107</v>
      </c>
      <c r="B188" s="8">
        <v>17</v>
      </c>
      <c r="C188" s="8" t="s">
        <v>1</v>
      </c>
      <c r="D188" s="8">
        <v>8.9610959543106858</v>
      </c>
      <c r="E188" s="8"/>
      <c r="F188" s="8">
        <v>8.9610959543106858</v>
      </c>
      <c r="G188">
        <v>79.999288022513213</v>
      </c>
      <c r="H188" s="91">
        <v>6</v>
      </c>
      <c r="I188">
        <v>1</v>
      </c>
      <c r="L188">
        <v>100</v>
      </c>
    </row>
    <row r="189" spans="1:12" ht="14.4" customHeight="1">
      <c r="A189" s="105" t="s">
        <v>460</v>
      </c>
      <c r="B189" s="8">
        <v>17</v>
      </c>
      <c r="C189" s="8" t="s">
        <v>27</v>
      </c>
      <c r="D189" s="8">
        <v>69.5</v>
      </c>
      <c r="E189" s="8"/>
      <c r="F189" s="8">
        <v>69.5</v>
      </c>
      <c r="G189">
        <v>78.044566037735848</v>
      </c>
      <c r="H189" s="91" t="s">
        <v>100</v>
      </c>
      <c r="J189" t="s">
        <v>334</v>
      </c>
      <c r="L189">
        <v>795</v>
      </c>
    </row>
    <row r="190" spans="1:12" ht="14.4" customHeight="1">
      <c r="A190" s="105" t="s">
        <v>476</v>
      </c>
      <c r="B190" s="8">
        <v>17</v>
      </c>
      <c r="C190" s="8" t="s">
        <v>1</v>
      </c>
      <c r="D190" s="8">
        <v>8.8714849947675791</v>
      </c>
      <c r="E190" s="8"/>
      <c r="F190" s="8">
        <v>8.8714849947675791</v>
      </c>
      <c r="G190">
        <v>79.999288022513213</v>
      </c>
      <c r="H190" s="91">
        <v>0</v>
      </c>
      <c r="I190">
        <v>1</v>
      </c>
      <c r="L190">
        <v>99</v>
      </c>
    </row>
    <row r="191" spans="1:12" ht="14.4" customHeight="1">
      <c r="A191" s="105" t="s">
        <v>16</v>
      </c>
      <c r="B191" s="8">
        <v>19</v>
      </c>
      <c r="C191" s="8" t="s">
        <v>34</v>
      </c>
      <c r="D191" s="8">
        <v>15.14425216278506</v>
      </c>
      <c r="E191" s="8"/>
      <c r="F191" s="8">
        <v>15.14425216278506</v>
      </c>
      <c r="G191">
        <v>79.999288022513213</v>
      </c>
      <c r="H191" s="91">
        <v>0</v>
      </c>
      <c r="L191">
        <v>169</v>
      </c>
    </row>
    <row r="192" spans="1:12" ht="14.4" customHeight="1">
      <c r="A192" s="105" t="s">
        <v>41</v>
      </c>
      <c r="B192" s="8">
        <v>19</v>
      </c>
      <c r="C192" s="8" t="s">
        <v>46</v>
      </c>
      <c r="D192" s="8">
        <v>30.557337204199438</v>
      </c>
      <c r="E192" s="8"/>
      <c r="F192" s="8">
        <v>30.557337204199438</v>
      </c>
      <c r="G192">
        <v>79.999288022513213</v>
      </c>
      <c r="H192" s="91">
        <v>0</v>
      </c>
      <c r="L192">
        <v>341</v>
      </c>
    </row>
    <row r="193" spans="1:12" ht="14.4" customHeight="1">
      <c r="A193" s="105" t="s">
        <v>490</v>
      </c>
      <c r="B193" s="8">
        <v>19</v>
      </c>
      <c r="C193" s="8" t="s">
        <v>34</v>
      </c>
      <c r="D193" s="8">
        <v>10</v>
      </c>
      <c r="E193" s="8"/>
      <c r="F193" s="8">
        <v>10</v>
      </c>
      <c r="G193">
        <v>148.79</v>
      </c>
      <c r="H193" s="91">
        <v>0</v>
      </c>
      <c r="I193">
        <v>2</v>
      </c>
      <c r="L193">
        <v>60</v>
      </c>
    </row>
    <row r="194" spans="1:12" ht="14.4" customHeight="1">
      <c r="A194" s="105" t="s">
        <v>443</v>
      </c>
      <c r="B194" s="8">
        <v>19</v>
      </c>
      <c r="C194" s="8" t="s">
        <v>34</v>
      </c>
      <c r="D194" s="8">
        <v>31.005392001914974</v>
      </c>
      <c r="E194" s="8"/>
      <c r="F194" s="8">
        <v>31.005392001914974</v>
      </c>
      <c r="G194">
        <v>79.999288022513213</v>
      </c>
      <c r="H194" s="91">
        <v>0</v>
      </c>
      <c r="I194">
        <v>1</v>
      </c>
      <c r="L194">
        <v>346</v>
      </c>
    </row>
    <row r="195" spans="1:12" ht="14.4" customHeight="1">
      <c r="A195" s="105" t="s">
        <v>108</v>
      </c>
      <c r="B195" s="8">
        <v>19</v>
      </c>
      <c r="C195" s="8" t="s">
        <v>34</v>
      </c>
      <c r="D195" s="8">
        <v>562.35799999999995</v>
      </c>
      <c r="E195" s="8"/>
      <c r="F195" s="8">
        <v>562.35799999999995</v>
      </c>
      <c r="G195">
        <v>171.28607332650969</v>
      </c>
      <c r="H195" s="91">
        <v>3</v>
      </c>
      <c r="I195">
        <v>4</v>
      </c>
      <c r="J195" t="s">
        <v>334</v>
      </c>
      <c r="K195" t="s">
        <v>334</v>
      </c>
      <c r="L195">
        <v>2931</v>
      </c>
    </row>
    <row r="196" spans="1:12" ht="14.4" customHeight="1">
      <c r="A196" s="105" t="s">
        <v>470</v>
      </c>
      <c r="B196" s="8">
        <v>19</v>
      </c>
      <c r="C196" s="8" t="s">
        <v>34</v>
      </c>
      <c r="D196" s="8">
        <v>55.917238754898683</v>
      </c>
      <c r="E196" s="8"/>
      <c r="F196" s="8">
        <v>55.917238754898683</v>
      </c>
      <c r="G196">
        <v>79.999288022513227</v>
      </c>
      <c r="H196" s="91" t="s">
        <v>109</v>
      </c>
      <c r="I196">
        <v>1</v>
      </c>
      <c r="L196">
        <v>624</v>
      </c>
    </row>
    <row r="197" spans="1:12" ht="14.4" customHeight="1">
      <c r="A197" s="105" t="s">
        <v>420</v>
      </c>
      <c r="B197" s="8">
        <v>21</v>
      </c>
      <c r="C197" s="8" t="s">
        <v>46</v>
      </c>
      <c r="D197" s="8">
        <v>11.201369942888357</v>
      </c>
      <c r="E197" s="8"/>
      <c r="F197" s="8">
        <v>11.201369942888357</v>
      </c>
      <c r="G197">
        <v>79.999288022513227</v>
      </c>
      <c r="H197" s="91">
        <v>0</v>
      </c>
      <c r="I197">
        <v>1</v>
      </c>
      <c r="L197">
        <v>125</v>
      </c>
    </row>
    <row r="198" spans="1:12" ht="14.4" customHeight="1">
      <c r="A198" s="105" t="s">
        <v>110</v>
      </c>
      <c r="B198" s="8">
        <v>21</v>
      </c>
      <c r="C198" s="8" t="s">
        <v>46</v>
      </c>
      <c r="D198" s="8">
        <v>73</v>
      </c>
      <c r="E198" s="8"/>
      <c r="F198" s="8">
        <v>73</v>
      </c>
      <c r="G198">
        <v>196.29524096385543</v>
      </c>
      <c r="H198" s="91">
        <v>0</v>
      </c>
      <c r="J198" t="s">
        <v>334</v>
      </c>
      <c r="L198">
        <v>332</v>
      </c>
    </row>
    <row r="199" spans="1:12" ht="14.4" customHeight="1">
      <c r="A199" s="105" t="s">
        <v>41</v>
      </c>
      <c r="B199" s="8">
        <v>21</v>
      </c>
      <c r="C199" s="8" t="s">
        <v>46</v>
      </c>
      <c r="D199" s="8">
        <v>21.058575492630112</v>
      </c>
      <c r="E199" s="8"/>
      <c r="F199" s="8">
        <v>21.058575492630112</v>
      </c>
      <c r="G199">
        <v>79.999288022513213</v>
      </c>
      <c r="H199" s="91">
        <v>0</v>
      </c>
      <c r="I199">
        <v>1</v>
      </c>
      <c r="L199">
        <v>235</v>
      </c>
    </row>
    <row r="200" spans="1:12" ht="14.4" customHeight="1">
      <c r="A200" s="105" t="s">
        <v>111</v>
      </c>
      <c r="B200" s="8">
        <v>23</v>
      </c>
      <c r="C200" s="8" t="s">
        <v>27</v>
      </c>
      <c r="D200" s="8">
        <v>44.164999999999999</v>
      </c>
      <c r="E200" s="8"/>
      <c r="F200" s="8">
        <v>44.164999999999999</v>
      </c>
      <c r="G200">
        <v>213.12357891891892</v>
      </c>
      <c r="H200" s="91">
        <v>0</v>
      </c>
      <c r="J200" t="s">
        <v>334</v>
      </c>
      <c r="L200">
        <v>185</v>
      </c>
    </row>
    <row r="201" spans="1:12" ht="14.4" customHeight="1">
      <c r="A201" s="105" t="s">
        <v>112</v>
      </c>
      <c r="B201" s="8">
        <v>23</v>
      </c>
      <c r="C201" s="8" t="s">
        <v>27</v>
      </c>
      <c r="D201" s="8">
        <v>558.9</v>
      </c>
      <c r="E201" s="8"/>
      <c r="F201" s="8">
        <v>558.9</v>
      </c>
      <c r="G201">
        <v>216.93582000000001</v>
      </c>
      <c r="H201" s="91">
        <v>0</v>
      </c>
      <c r="J201" t="s">
        <v>334</v>
      </c>
      <c r="L201">
        <v>2300</v>
      </c>
    </row>
    <row r="202" spans="1:12" ht="14.4" customHeight="1">
      <c r="A202" s="105" t="s">
        <v>422</v>
      </c>
      <c r="B202" s="8">
        <v>23</v>
      </c>
      <c r="C202" s="8" t="s">
        <v>1</v>
      </c>
      <c r="D202" s="8">
        <v>1314.837</v>
      </c>
      <c r="E202" s="8"/>
      <c r="F202" s="8">
        <v>1314.837</v>
      </c>
      <c r="G202">
        <v>18058.578205846152</v>
      </c>
      <c r="H202" s="91">
        <v>0</v>
      </c>
      <c r="J202" t="s">
        <v>334</v>
      </c>
      <c r="L202">
        <v>65</v>
      </c>
    </row>
    <row r="203" spans="1:12" ht="14.4" customHeight="1">
      <c r="A203" s="105" t="s">
        <v>113</v>
      </c>
      <c r="B203" s="8">
        <v>23</v>
      </c>
      <c r="C203" s="8" t="s">
        <v>27</v>
      </c>
      <c r="D203" s="8">
        <v>6.9000438848192287</v>
      </c>
      <c r="E203" s="8"/>
      <c r="F203" s="8">
        <v>6.9000438848192287</v>
      </c>
      <c r="G203">
        <v>79.999288022513227</v>
      </c>
      <c r="I203">
        <v>1</v>
      </c>
      <c r="L203">
        <v>77</v>
      </c>
    </row>
    <row r="204" spans="1:12" ht="14.4" customHeight="1">
      <c r="A204" s="105" t="s">
        <v>41</v>
      </c>
      <c r="B204" s="8">
        <v>23</v>
      </c>
      <c r="C204" s="8" t="s">
        <v>1</v>
      </c>
      <c r="D204" s="8">
        <v>80.201808791080637</v>
      </c>
      <c r="E204" s="8"/>
      <c r="F204" s="8">
        <v>80.201808791080637</v>
      </c>
      <c r="G204">
        <v>79.999288022513213</v>
      </c>
      <c r="H204" s="91">
        <v>0</v>
      </c>
      <c r="L204">
        <v>895</v>
      </c>
    </row>
    <row r="205" spans="1:12" ht="14.4" customHeight="1">
      <c r="A205" s="105" t="s">
        <v>41</v>
      </c>
      <c r="B205" s="8">
        <v>23</v>
      </c>
      <c r="C205" s="8" t="s">
        <v>27</v>
      </c>
      <c r="D205" s="8">
        <v>83.427803334632486</v>
      </c>
      <c r="E205" s="8"/>
      <c r="F205" s="8">
        <v>83.427803334632486</v>
      </c>
      <c r="G205">
        <v>79.999288022513213</v>
      </c>
      <c r="H205" s="91">
        <v>0</v>
      </c>
      <c r="L205">
        <v>931</v>
      </c>
    </row>
    <row r="206" spans="1:12" ht="14.4" customHeight="1">
      <c r="A206" s="105" t="s">
        <v>114</v>
      </c>
      <c r="B206" s="8">
        <v>23</v>
      </c>
      <c r="C206" s="8" t="s">
        <v>27</v>
      </c>
      <c r="D206" s="8">
        <v>11.559813781060786</v>
      </c>
      <c r="E206" s="8"/>
      <c r="F206" s="8">
        <v>11.559813781060786</v>
      </c>
      <c r="G206">
        <v>79.999288022513227</v>
      </c>
      <c r="H206" s="91">
        <v>0</v>
      </c>
      <c r="I206">
        <v>1</v>
      </c>
      <c r="L206">
        <v>129</v>
      </c>
    </row>
    <row r="207" spans="1:12" ht="14.4" customHeight="1">
      <c r="A207" s="105" t="s">
        <v>115</v>
      </c>
      <c r="B207" s="8">
        <v>25</v>
      </c>
      <c r="C207" s="8" t="s">
        <v>34</v>
      </c>
      <c r="D207" s="8">
        <v>1446</v>
      </c>
      <c r="E207" s="8"/>
      <c r="F207" s="8">
        <v>1446</v>
      </c>
      <c r="G207">
        <v>351.07480010878436</v>
      </c>
      <c r="H207" s="91">
        <v>5</v>
      </c>
      <c r="I207">
        <v>2</v>
      </c>
      <c r="J207" t="s">
        <v>334</v>
      </c>
      <c r="L207">
        <v>3677</v>
      </c>
    </row>
    <row r="208" spans="1:12" ht="14.4" customHeight="1">
      <c r="A208" s="105" t="s">
        <v>119</v>
      </c>
      <c r="B208" s="8">
        <v>25</v>
      </c>
      <c r="C208" s="8" t="s">
        <v>58</v>
      </c>
      <c r="D208" s="8">
        <v>7754.9</v>
      </c>
      <c r="E208" s="8"/>
      <c r="F208" s="8">
        <v>7754.9</v>
      </c>
      <c r="G208">
        <v>182.77871600179529</v>
      </c>
      <c r="H208" s="91">
        <v>0</v>
      </c>
      <c r="J208" t="s">
        <v>334</v>
      </c>
      <c r="L208">
        <v>37877</v>
      </c>
    </row>
    <row r="209" spans="1:12" ht="14.4" customHeight="1">
      <c r="A209" s="105" t="s">
        <v>387</v>
      </c>
      <c r="B209" s="8">
        <v>25</v>
      </c>
      <c r="C209" s="8" t="s">
        <v>34</v>
      </c>
      <c r="D209" s="8">
        <v>715.9</v>
      </c>
      <c r="E209" s="8"/>
      <c r="F209" s="8">
        <v>715.9</v>
      </c>
      <c r="G209">
        <v>250.23984573218482</v>
      </c>
      <c r="H209" s="91">
        <v>0</v>
      </c>
      <c r="I209">
        <v>4</v>
      </c>
      <c r="J209" t="s">
        <v>334</v>
      </c>
      <c r="L209">
        <v>2554</v>
      </c>
    </row>
    <row r="210" spans="1:12" ht="14.4" customHeight="1">
      <c r="A210" s="105" t="s">
        <v>409</v>
      </c>
      <c r="B210" s="8">
        <v>25</v>
      </c>
      <c r="C210" s="8" t="s">
        <v>58</v>
      </c>
      <c r="D210" s="8">
        <v>1317.5051326825287</v>
      </c>
      <c r="E210" s="8"/>
      <c r="F210" s="8">
        <v>1317.5051326825287</v>
      </c>
      <c r="G210">
        <v>99.999110028141544</v>
      </c>
      <c r="H210" s="91">
        <v>0</v>
      </c>
      <c r="I210">
        <v>1</v>
      </c>
      <c r="L210">
        <v>11762</v>
      </c>
    </row>
    <row r="211" spans="1:12" ht="14.4" customHeight="1">
      <c r="A211" s="105" t="s">
        <v>640</v>
      </c>
      <c r="B211" s="8">
        <v>25</v>
      </c>
      <c r="C211" s="8" t="s">
        <v>34</v>
      </c>
      <c r="D211" s="8">
        <v>11.1</v>
      </c>
      <c r="E211" s="8"/>
      <c r="F211" s="8">
        <v>11.1</v>
      </c>
      <c r="G211">
        <v>198.18828000000002</v>
      </c>
      <c r="H211" s="91">
        <v>0</v>
      </c>
      <c r="J211" t="s">
        <v>334</v>
      </c>
      <c r="L211">
        <v>50</v>
      </c>
    </row>
    <row r="212" spans="1:12" ht="14.4" customHeight="1">
      <c r="A212" s="105" t="s">
        <v>117</v>
      </c>
      <c r="B212" s="8">
        <v>25</v>
      </c>
      <c r="C212" s="8" t="s">
        <v>34</v>
      </c>
      <c r="D212" s="8">
        <v>30.355712545227448</v>
      </c>
      <c r="E212" s="8"/>
      <c r="F212" s="8">
        <v>30.355712545227448</v>
      </c>
      <c r="G212">
        <v>99.999110028141516</v>
      </c>
      <c r="H212" s="91">
        <v>0</v>
      </c>
      <c r="I212">
        <v>1</v>
      </c>
      <c r="J212" t="s">
        <v>334</v>
      </c>
      <c r="L212">
        <v>271</v>
      </c>
    </row>
    <row r="213" spans="1:12" ht="14.4" customHeight="1">
      <c r="A213" s="105" t="s">
        <v>118</v>
      </c>
      <c r="B213" s="8">
        <v>25</v>
      </c>
      <c r="C213" s="8" t="s">
        <v>34</v>
      </c>
      <c r="D213" s="8">
        <v>8.4010274571662684</v>
      </c>
      <c r="E213" s="8"/>
      <c r="F213" s="8">
        <v>8.4010274571662684</v>
      </c>
      <c r="G213">
        <v>99.99911002814153</v>
      </c>
      <c r="H213" s="91">
        <v>0</v>
      </c>
      <c r="I213">
        <v>1</v>
      </c>
      <c r="L213">
        <v>75</v>
      </c>
    </row>
    <row r="214" spans="1:12" ht="14.4" customHeight="1">
      <c r="A214" s="105" t="s">
        <v>41</v>
      </c>
      <c r="B214" s="8">
        <v>25</v>
      </c>
      <c r="C214" s="8" t="s">
        <v>58</v>
      </c>
      <c r="D214" s="8">
        <v>1359.1742288700734</v>
      </c>
      <c r="E214" s="8"/>
      <c r="F214" s="8">
        <v>1359.1742288700734</v>
      </c>
      <c r="G214">
        <v>99.999110028141544</v>
      </c>
      <c r="H214" s="91">
        <v>0</v>
      </c>
      <c r="I214">
        <v>1</v>
      </c>
      <c r="L214">
        <v>12134</v>
      </c>
    </row>
    <row r="215" spans="1:12" ht="14.4" customHeight="1">
      <c r="A215" s="105" t="s">
        <v>41</v>
      </c>
      <c r="B215" s="8">
        <v>25</v>
      </c>
      <c r="C215" s="8" t="s">
        <v>34</v>
      </c>
      <c r="D215" s="8">
        <v>150.99446683013505</v>
      </c>
      <c r="E215" s="8"/>
      <c r="F215" s="8">
        <v>150.99446683013505</v>
      </c>
      <c r="G215">
        <v>99.999110028141516</v>
      </c>
      <c r="H215" s="91">
        <v>0</v>
      </c>
      <c r="L215">
        <v>1348</v>
      </c>
    </row>
    <row r="216" spans="1:12" ht="14.4" customHeight="1">
      <c r="A216" s="105" t="s">
        <v>455</v>
      </c>
      <c r="B216" s="8">
        <v>25</v>
      </c>
      <c r="C216" s="8" t="s">
        <v>58</v>
      </c>
      <c r="D216" s="8">
        <v>106.18898705858163</v>
      </c>
      <c r="E216" s="8"/>
      <c r="F216" s="8">
        <v>106.18898705858163</v>
      </c>
      <c r="G216">
        <v>99.99911002814153</v>
      </c>
      <c r="H216" s="91">
        <v>0</v>
      </c>
      <c r="I216">
        <v>1</v>
      </c>
      <c r="L216">
        <v>948</v>
      </c>
    </row>
    <row r="217" spans="1:12" ht="14.4" customHeight="1">
      <c r="A217" s="105" t="s">
        <v>120</v>
      </c>
      <c r="B217" s="8">
        <v>25</v>
      </c>
      <c r="C217" s="8" t="s">
        <v>58</v>
      </c>
      <c r="D217" s="8">
        <v>16.850000000000001</v>
      </c>
      <c r="E217" s="8"/>
      <c r="F217" s="8">
        <v>16.850000000000001</v>
      </c>
      <c r="G217">
        <v>81.311724324324331</v>
      </c>
      <c r="H217" s="91">
        <v>0</v>
      </c>
      <c r="L217">
        <v>185</v>
      </c>
    </row>
    <row r="218" spans="1:12" ht="14.4" customHeight="1">
      <c r="A218" s="105" t="s">
        <v>121</v>
      </c>
      <c r="B218" s="8">
        <v>27</v>
      </c>
      <c r="C218" s="8" t="s">
        <v>34</v>
      </c>
      <c r="D218" s="8">
        <v>7</v>
      </c>
      <c r="E218" s="8"/>
      <c r="F218" s="8">
        <v>7</v>
      </c>
      <c r="G218">
        <v>52.076500000000003</v>
      </c>
      <c r="H218" s="91">
        <v>9</v>
      </c>
      <c r="J218" t="s">
        <v>334</v>
      </c>
      <c r="L218">
        <v>120</v>
      </c>
    </row>
    <row r="219" spans="1:12" ht="14.4" customHeight="1">
      <c r="A219" s="105" t="s">
        <v>874</v>
      </c>
      <c r="B219" s="8">
        <v>27</v>
      </c>
      <c r="C219" s="8" t="s">
        <v>122</v>
      </c>
      <c r="D219" s="8">
        <v>14.3</v>
      </c>
      <c r="E219" s="8"/>
      <c r="F219" s="8">
        <v>14.3</v>
      </c>
      <c r="G219">
        <v>42.839536912751683</v>
      </c>
      <c r="H219" s="91">
        <v>0</v>
      </c>
      <c r="J219" t="s">
        <v>334</v>
      </c>
      <c r="L219">
        <v>298</v>
      </c>
    </row>
    <row r="220" spans="1:12" ht="14.4" customHeight="1">
      <c r="A220" s="105" t="s">
        <v>484</v>
      </c>
      <c r="B220" s="8">
        <v>27</v>
      </c>
      <c r="C220" s="8" t="s">
        <v>34</v>
      </c>
      <c r="D220" s="8">
        <v>353.96800000000002</v>
      </c>
      <c r="E220" s="8"/>
      <c r="F220" s="8">
        <v>353.96800000000002</v>
      </c>
      <c r="G220">
        <v>197.13124910792268</v>
      </c>
      <c r="H220" s="91">
        <v>0</v>
      </c>
      <c r="J220" t="s">
        <v>334</v>
      </c>
      <c r="L220">
        <v>1603</v>
      </c>
    </row>
    <row r="221" spans="1:12" ht="14.4" customHeight="1">
      <c r="A221" s="105" t="s">
        <v>641</v>
      </c>
      <c r="B221" s="8">
        <v>27</v>
      </c>
      <c r="C221" s="8" t="s">
        <v>34</v>
      </c>
      <c r="D221" s="8">
        <v>9.093</v>
      </c>
      <c r="E221" s="8"/>
      <c r="F221" s="8">
        <v>9.093</v>
      </c>
      <c r="G221">
        <v>73.132295675675678</v>
      </c>
      <c r="H221" s="91">
        <v>0</v>
      </c>
      <c r="J221" t="s">
        <v>334</v>
      </c>
      <c r="L221">
        <v>111</v>
      </c>
    </row>
    <row r="222" spans="1:12" ht="14.4" customHeight="1">
      <c r="A222" s="105" t="s">
        <v>123</v>
      </c>
      <c r="B222" s="8">
        <v>27</v>
      </c>
      <c r="C222" s="8" t="s">
        <v>34</v>
      </c>
      <c r="D222" s="8">
        <v>2.3279999999999998</v>
      </c>
      <c r="E222" s="8"/>
      <c r="F222" s="8">
        <v>2.3279999999999998</v>
      </c>
      <c r="G222">
        <v>86.595779999999991</v>
      </c>
      <c r="H222" s="91">
        <v>0</v>
      </c>
      <c r="J222" t="s">
        <v>334</v>
      </c>
      <c r="L222">
        <v>24</v>
      </c>
    </row>
    <row r="223" spans="1:12" ht="14.4" customHeight="1">
      <c r="A223" s="105" t="s">
        <v>345</v>
      </c>
      <c r="B223" s="8">
        <v>27</v>
      </c>
      <c r="C223" s="8" t="s">
        <v>34</v>
      </c>
      <c r="D223" s="8">
        <v>190.65199999999999</v>
      </c>
      <c r="E223" s="8"/>
      <c r="F223" s="8">
        <v>190.65199999999999</v>
      </c>
      <c r="G223">
        <v>121.57333319999999</v>
      </c>
      <c r="H223" s="91">
        <v>7</v>
      </c>
      <c r="J223" t="s">
        <v>334</v>
      </c>
      <c r="L223">
        <v>1400</v>
      </c>
    </row>
    <row r="224" spans="1:12" ht="14.4" customHeight="1">
      <c r="A224" s="105" t="s">
        <v>131</v>
      </c>
      <c r="B224" s="8">
        <v>27</v>
      </c>
      <c r="C224" s="8" t="s">
        <v>1</v>
      </c>
      <c r="D224" s="8">
        <v>372</v>
      </c>
      <c r="E224" s="8"/>
      <c r="F224" s="8">
        <v>372</v>
      </c>
      <c r="G224">
        <v>332.76480961923852</v>
      </c>
      <c r="H224" s="91">
        <v>7</v>
      </c>
      <c r="I224">
        <v>2</v>
      </c>
      <c r="L224">
        <v>998</v>
      </c>
    </row>
    <row r="225" spans="1:12" ht="14.4" customHeight="1">
      <c r="A225" s="105" t="s">
        <v>485</v>
      </c>
      <c r="B225" s="8">
        <v>27</v>
      </c>
      <c r="C225" s="8" t="s">
        <v>34</v>
      </c>
      <c r="D225" s="8">
        <v>196.6</v>
      </c>
      <c r="E225" s="8"/>
      <c r="F225" s="8">
        <v>196.6</v>
      </c>
      <c r="G225">
        <v>226.46797935483872</v>
      </c>
      <c r="H225" s="91">
        <v>0</v>
      </c>
      <c r="J225" t="s">
        <v>334</v>
      </c>
      <c r="L225">
        <v>775</v>
      </c>
    </row>
    <row r="226" spans="1:12" ht="14.4" customHeight="1">
      <c r="A226" s="105" t="s">
        <v>875</v>
      </c>
      <c r="B226" s="8">
        <v>27</v>
      </c>
      <c r="C226" s="8" t="s">
        <v>1</v>
      </c>
      <c r="D226" s="8">
        <v>23.298849481207785</v>
      </c>
      <c r="E226" s="8"/>
      <c r="F226" s="8">
        <v>23.298849481207785</v>
      </c>
      <c r="G226">
        <v>79.999288022513213</v>
      </c>
      <c r="H226" s="91">
        <v>0</v>
      </c>
      <c r="I226">
        <v>1</v>
      </c>
      <c r="L226">
        <v>260</v>
      </c>
    </row>
    <row r="227" spans="1:12" ht="14.4" customHeight="1">
      <c r="A227" s="105" t="s">
        <v>124</v>
      </c>
      <c r="B227" s="8">
        <v>27</v>
      </c>
      <c r="C227" s="8" t="s">
        <v>34</v>
      </c>
      <c r="D227" s="8">
        <v>40</v>
      </c>
      <c r="E227" s="8"/>
      <c r="F227" s="8">
        <v>40</v>
      </c>
      <c r="G227">
        <v>178.548</v>
      </c>
      <c r="H227" s="91">
        <v>0</v>
      </c>
      <c r="I227">
        <v>2</v>
      </c>
      <c r="L227">
        <v>200</v>
      </c>
    </row>
    <row r="228" spans="1:12" ht="14.4" customHeight="1">
      <c r="A228" s="105" t="s">
        <v>813</v>
      </c>
      <c r="B228" s="8">
        <v>27</v>
      </c>
      <c r="C228" s="8" t="s">
        <v>1</v>
      </c>
      <c r="D228" s="8">
        <v>35.863</v>
      </c>
      <c r="E228" s="8"/>
      <c r="F228" s="8">
        <v>35.863</v>
      </c>
      <c r="G228">
        <v>91.475241771428571</v>
      </c>
      <c r="H228" s="91">
        <v>0</v>
      </c>
      <c r="J228" t="s">
        <v>334</v>
      </c>
      <c r="L228">
        <v>350</v>
      </c>
    </row>
    <row r="229" spans="1:12" ht="14.4" customHeight="1">
      <c r="A229" s="105" t="s">
        <v>876</v>
      </c>
      <c r="B229" s="8">
        <v>27</v>
      </c>
      <c r="C229" s="8" t="s">
        <v>34</v>
      </c>
      <c r="D229" s="8">
        <v>13.441643931466029</v>
      </c>
      <c r="E229" s="8"/>
      <c r="F229" s="8">
        <v>13.441643931466029</v>
      </c>
      <c r="G229">
        <v>79.999288022513227</v>
      </c>
      <c r="H229" s="91">
        <v>0</v>
      </c>
      <c r="I229">
        <v>1</v>
      </c>
      <c r="L229">
        <v>150</v>
      </c>
    </row>
    <row r="230" spans="1:12" ht="14.4" customHeight="1">
      <c r="A230" s="105" t="s">
        <v>795</v>
      </c>
      <c r="B230" s="8">
        <v>27</v>
      </c>
      <c r="C230" s="8" t="s">
        <v>34</v>
      </c>
      <c r="D230" s="8">
        <v>12.097479538319426</v>
      </c>
      <c r="E230" s="8"/>
      <c r="F230" s="8">
        <v>12.097479538319426</v>
      </c>
      <c r="G230">
        <v>79.999288022513227</v>
      </c>
      <c r="H230" s="91">
        <v>6</v>
      </c>
      <c r="I230">
        <v>1</v>
      </c>
      <c r="L230">
        <v>135</v>
      </c>
    </row>
    <row r="231" spans="1:12" ht="14.4" customHeight="1">
      <c r="A231" s="105" t="s">
        <v>125</v>
      </c>
      <c r="B231" s="8">
        <v>27</v>
      </c>
      <c r="C231" s="8" t="s">
        <v>34</v>
      </c>
      <c r="D231" s="8">
        <v>6.08</v>
      </c>
      <c r="E231" s="8"/>
      <c r="F231" s="8">
        <v>6.08</v>
      </c>
      <c r="G231">
        <v>67.848240000000004</v>
      </c>
      <c r="H231" s="91">
        <v>0</v>
      </c>
      <c r="J231" t="s">
        <v>334</v>
      </c>
      <c r="L231">
        <v>80</v>
      </c>
    </row>
    <row r="232" spans="1:12" ht="14.4" customHeight="1">
      <c r="A232" s="105" t="s">
        <v>814</v>
      </c>
      <c r="B232" s="8">
        <v>27</v>
      </c>
      <c r="C232" s="8" t="s">
        <v>34</v>
      </c>
      <c r="D232" s="8">
        <v>3.76</v>
      </c>
      <c r="E232" s="8"/>
      <c r="F232" s="8">
        <v>3.76</v>
      </c>
      <c r="G232">
        <v>16.783511999999998</v>
      </c>
      <c r="H232" s="91">
        <v>0</v>
      </c>
      <c r="J232" t="s">
        <v>334</v>
      </c>
      <c r="L232">
        <v>200</v>
      </c>
    </row>
    <row r="233" spans="1:12" ht="14.4" customHeight="1">
      <c r="A233" s="105" t="s">
        <v>642</v>
      </c>
      <c r="B233" s="8">
        <v>27</v>
      </c>
      <c r="C233" s="8" t="s">
        <v>34</v>
      </c>
      <c r="D233" s="8">
        <v>119.4</v>
      </c>
      <c r="E233" s="8"/>
      <c r="F233" s="8">
        <v>119.4</v>
      </c>
      <c r="G233">
        <v>710.62103999999999</v>
      </c>
      <c r="J233" t="s">
        <v>334</v>
      </c>
      <c r="L233">
        <v>150</v>
      </c>
    </row>
    <row r="234" spans="1:12" ht="14.4" customHeight="1">
      <c r="A234" s="105" t="s">
        <v>404</v>
      </c>
      <c r="B234" s="8">
        <v>27</v>
      </c>
      <c r="C234" s="8" t="s">
        <v>34</v>
      </c>
      <c r="D234" s="8">
        <v>10.433999999999999</v>
      </c>
      <c r="E234" s="8"/>
      <c r="F234" s="8">
        <v>10.433999999999999</v>
      </c>
      <c r="G234">
        <v>124.19798879999999</v>
      </c>
      <c r="H234" s="91">
        <v>0</v>
      </c>
      <c r="J234" t="s">
        <v>334</v>
      </c>
      <c r="L234">
        <v>75</v>
      </c>
    </row>
    <row r="235" spans="1:12" ht="14.4" customHeight="1">
      <c r="A235" s="105" t="s">
        <v>877</v>
      </c>
      <c r="B235" s="8">
        <v>27</v>
      </c>
      <c r="C235" s="8" t="s">
        <v>1</v>
      </c>
      <c r="D235" s="8">
        <v>5.8</v>
      </c>
      <c r="E235" s="8"/>
      <c r="F235" s="8">
        <v>5.8</v>
      </c>
      <c r="G235">
        <v>29.587954285714286</v>
      </c>
      <c r="H235" s="91">
        <v>0</v>
      </c>
      <c r="J235" t="s">
        <v>334</v>
      </c>
      <c r="L235">
        <v>175</v>
      </c>
    </row>
    <row r="236" spans="1:12" ht="14.4" customHeight="1">
      <c r="A236" s="105" t="s">
        <v>132</v>
      </c>
      <c r="B236" s="8">
        <v>27</v>
      </c>
      <c r="C236" s="8" t="s">
        <v>1</v>
      </c>
      <c r="D236" s="8">
        <v>4.0999999999999996</v>
      </c>
      <c r="E236" s="8"/>
      <c r="F236" s="8">
        <v>4.0999999999999996</v>
      </c>
      <c r="G236">
        <v>61.003900000000002</v>
      </c>
      <c r="H236" s="91">
        <v>6</v>
      </c>
      <c r="J236" t="s">
        <v>334</v>
      </c>
      <c r="L236">
        <v>60</v>
      </c>
    </row>
    <row r="237" spans="1:12" ht="14.4" customHeight="1">
      <c r="A237" s="105" t="s">
        <v>127</v>
      </c>
      <c r="B237" s="8">
        <v>27</v>
      </c>
      <c r="C237" s="8" t="s">
        <v>34</v>
      </c>
      <c r="D237" s="8">
        <v>449.07400000000001</v>
      </c>
      <c r="E237" s="8"/>
      <c r="F237" s="8">
        <v>449.07400000000001</v>
      </c>
      <c r="G237">
        <v>143.18082955714286</v>
      </c>
      <c r="H237" s="91">
        <v>9</v>
      </c>
      <c r="J237" t="s">
        <v>334</v>
      </c>
      <c r="L237">
        <v>2800</v>
      </c>
    </row>
    <row r="238" spans="1:12" ht="14.4" customHeight="1">
      <c r="A238" s="105" t="s">
        <v>128</v>
      </c>
      <c r="B238" s="8">
        <v>27</v>
      </c>
      <c r="C238" s="8" t="s">
        <v>34</v>
      </c>
      <c r="D238" s="8">
        <v>2010.1</v>
      </c>
      <c r="E238" s="8">
        <v>1016.48</v>
      </c>
      <c r="F238" s="8">
        <v>3026.58</v>
      </c>
      <c r="G238">
        <v>317.13016774647883</v>
      </c>
      <c r="H238" s="91">
        <v>9</v>
      </c>
      <c r="I238">
        <v>4</v>
      </c>
      <c r="J238" t="s">
        <v>334</v>
      </c>
      <c r="K238" t="s">
        <v>334</v>
      </c>
      <c r="L238">
        <v>8520</v>
      </c>
    </row>
    <row r="239" spans="1:12" ht="14.4" customHeight="1">
      <c r="A239" s="105" t="s">
        <v>41</v>
      </c>
      <c r="B239" s="8">
        <v>27</v>
      </c>
      <c r="C239" s="8" t="s">
        <v>34</v>
      </c>
      <c r="D239" s="8">
        <v>54.573074361752077</v>
      </c>
      <c r="E239" s="8"/>
      <c r="F239" s="8">
        <v>54.573074361752077</v>
      </c>
      <c r="G239">
        <v>79.999288022513227</v>
      </c>
      <c r="H239" s="91">
        <v>0</v>
      </c>
      <c r="L239">
        <v>609</v>
      </c>
    </row>
    <row r="240" spans="1:12" ht="14.4" customHeight="1">
      <c r="A240" s="105" t="s">
        <v>16</v>
      </c>
      <c r="B240" s="8">
        <v>27</v>
      </c>
      <c r="C240" s="8" t="s">
        <v>1</v>
      </c>
      <c r="D240" s="8">
        <v>36.382049574501387</v>
      </c>
      <c r="E240" s="8"/>
      <c r="F240" s="8">
        <v>36.382049574501387</v>
      </c>
      <c r="G240">
        <v>79.999288022513227</v>
      </c>
      <c r="H240" s="91">
        <v>0</v>
      </c>
      <c r="L240">
        <v>406</v>
      </c>
    </row>
    <row r="241" spans="1:12" ht="14.4" customHeight="1">
      <c r="A241" s="105" t="s">
        <v>129</v>
      </c>
      <c r="B241" s="8">
        <v>27</v>
      </c>
      <c r="C241" s="8" t="s">
        <v>34</v>
      </c>
      <c r="D241" s="8">
        <v>12.773</v>
      </c>
      <c r="E241" s="8"/>
      <c r="F241" s="8">
        <v>12.773</v>
      </c>
      <c r="G241">
        <v>30.007810578947367</v>
      </c>
      <c r="H241" s="91">
        <v>9</v>
      </c>
      <c r="J241" t="s">
        <v>334</v>
      </c>
      <c r="L241">
        <v>380</v>
      </c>
    </row>
    <row r="242" spans="1:12" ht="14.4" customHeight="1">
      <c r="A242" s="105" t="s">
        <v>130</v>
      </c>
      <c r="B242" s="8">
        <v>27</v>
      </c>
      <c r="C242" s="8" t="s">
        <v>34</v>
      </c>
      <c r="D242" s="8">
        <v>6.7208219657330144</v>
      </c>
      <c r="E242" s="8"/>
      <c r="F242" s="8">
        <v>6.7208219657330144</v>
      </c>
      <c r="G242">
        <v>79.999288022513227</v>
      </c>
      <c r="H242" s="91">
        <v>0</v>
      </c>
      <c r="I242">
        <v>1</v>
      </c>
      <c r="L242">
        <v>75</v>
      </c>
    </row>
    <row r="243" spans="1:12" ht="14.4" customHeight="1">
      <c r="A243" s="105" t="s">
        <v>133</v>
      </c>
      <c r="B243" s="8">
        <v>28</v>
      </c>
      <c r="C243" s="8" t="s">
        <v>1</v>
      </c>
      <c r="D243" s="8">
        <v>3391.1</v>
      </c>
      <c r="E243" s="8">
        <v>37.844000000000001</v>
      </c>
      <c r="F243" s="8">
        <v>3428.944</v>
      </c>
      <c r="G243">
        <v>170.96651586484222</v>
      </c>
      <c r="H243" s="91">
        <v>4</v>
      </c>
      <c r="J243" t="s">
        <v>334</v>
      </c>
      <c r="K243" t="s">
        <v>334</v>
      </c>
      <c r="L243">
        <v>17905</v>
      </c>
    </row>
    <row r="244" spans="1:12" ht="14.4" customHeight="1">
      <c r="A244" s="105" t="s">
        <v>134</v>
      </c>
      <c r="B244" s="8">
        <v>29</v>
      </c>
      <c r="C244" s="8" t="s">
        <v>1</v>
      </c>
      <c r="D244" s="8">
        <v>208.8</v>
      </c>
      <c r="E244" s="8"/>
      <c r="F244" s="8">
        <v>208.8</v>
      </c>
      <c r="G244">
        <v>115.13533786287833</v>
      </c>
      <c r="H244" s="91">
        <v>0</v>
      </c>
      <c r="J244" t="s">
        <v>334</v>
      </c>
      <c r="L244">
        <v>1619</v>
      </c>
    </row>
    <row r="245" spans="1:12" ht="14.4" customHeight="1">
      <c r="A245" s="105" t="s">
        <v>135</v>
      </c>
      <c r="B245" s="8">
        <v>29</v>
      </c>
      <c r="C245" s="8" t="s">
        <v>1</v>
      </c>
      <c r="D245" s="8">
        <v>3090.1</v>
      </c>
      <c r="E245" s="8"/>
      <c r="F245" s="8">
        <v>3090.1</v>
      </c>
      <c r="G245">
        <v>189.95</v>
      </c>
      <c r="H245" s="91">
        <v>0</v>
      </c>
      <c r="I245">
        <v>4</v>
      </c>
      <c r="J245" t="s">
        <v>334</v>
      </c>
      <c r="L245">
        <v>14523</v>
      </c>
    </row>
    <row r="246" spans="1:12" ht="14.4" customHeight="1">
      <c r="A246" s="105" t="s">
        <v>136</v>
      </c>
      <c r="B246" s="8">
        <v>29</v>
      </c>
      <c r="C246" s="8" t="s">
        <v>1</v>
      </c>
      <c r="D246" s="8">
        <v>46.709712661844449</v>
      </c>
      <c r="E246" s="8"/>
      <c r="F246" s="8">
        <v>46.709712661844449</v>
      </c>
      <c r="G246">
        <v>99.999110028141516</v>
      </c>
      <c r="I246">
        <v>1</v>
      </c>
      <c r="L246">
        <v>417</v>
      </c>
    </row>
    <row r="247" spans="1:12" ht="14.4" customHeight="1">
      <c r="A247" s="105" t="s">
        <v>137</v>
      </c>
      <c r="B247" s="8">
        <v>29</v>
      </c>
      <c r="C247" s="8" t="s">
        <v>1</v>
      </c>
      <c r="D247" s="8">
        <v>18.399999999999999</v>
      </c>
      <c r="E247" s="8"/>
      <c r="F247" s="8">
        <v>18.399999999999999</v>
      </c>
      <c r="G247">
        <v>156.44205714285712</v>
      </c>
      <c r="H247" s="91">
        <v>0</v>
      </c>
      <c r="J247" t="s">
        <v>334</v>
      </c>
      <c r="L247">
        <v>105</v>
      </c>
    </row>
    <row r="248" spans="1:12" ht="14.4" customHeight="1">
      <c r="A248" s="105" t="s">
        <v>643</v>
      </c>
      <c r="B248" s="8">
        <v>29</v>
      </c>
      <c r="C248" s="8" t="s">
        <v>1</v>
      </c>
      <c r="D248" s="8">
        <v>8.9610959543106858</v>
      </c>
      <c r="E248" s="8"/>
      <c r="F248" s="8">
        <v>8.9610959543106858</v>
      </c>
      <c r="G248">
        <v>99.99911002814153</v>
      </c>
      <c r="H248" s="91">
        <v>0</v>
      </c>
      <c r="I248">
        <v>1</v>
      </c>
      <c r="L248">
        <v>80</v>
      </c>
    </row>
    <row r="249" spans="1:12" ht="14.4" customHeight="1">
      <c r="A249" s="105" t="s">
        <v>41</v>
      </c>
      <c r="B249" s="8">
        <v>29</v>
      </c>
      <c r="C249" s="8" t="s">
        <v>1</v>
      </c>
      <c r="D249" s="8">
        <v>903.05444479565938</v>
      </c>
      <c r="E249" s="8"/>
      <c r="F249" s="8">
        <v>903.05444479565938</v>
      </c>
      <c r="G249">
        <v>99.999110028141516</v>
      </c>
      <c r="H249" s="91">
        <v>0</v>
      </c>
      <c r="L249">
        <v>8062</v>
      </c>
    </row>
    <row r="250" spans="1:12" ht="14.4" customHeight="1">
      <c r="A250" s="105" t="s">
        <v>644</v>
      </c>
      <c r="B250" s="8">
        <v>31</v>
      </c>
      <c r="C250" s="8" t="s">
        <v>27</v>
      </c>
      <c r="D250" s="8">
        <v>5.2534425032146395</v>
      </c>
      <c r="E250" s="8"/>
      <c r="F250" s="8">
        <v>5.2534425032146395</v>
      </c>
      <c r="G250">
        <v>69.999377019699054</v>
      </c>
      <c r="H250" s="91">
        <v>0</v>
      </c>
      <c r="I250">
        <v>1</v>
      </c>
      <c r="L250">
        <v>67</v>
      </c>
    </row>
    <row r="251" spans="1:12" ht="14.4" customHeight="1">
      <c r="A251" s="105" t="s">
        <v>343</v>
      </c>
      <c r="B251" s="8">
        <v>31</v>
      </c>
      <c r="C251" s="8" t="s">
        <v>1</v>
      </c>
      <c r="D251" s="8">
        <v>9.5</v>
      </c>
      <c r="E251" s="8"/>
      <c r="F251" s="8">
        <v>9.5</v>
      </c>
      <c r="G251">
        <v>62.82244444444445</v>
      </c>
      <c r="H251" s="91">
        <v>0</v>
      </c>
      <c r="J251" t="s">
        <v>334</v>
      </c>
      <c r="L251">
        <v>135</v>
      </c>
    </row>
    <row r="252" spans="1:12" ht="14.4" customHeight="1">
      <c r="A252" s="105" t="s">
        <v>143</v>
      </c>
      <c r="B252" s="8">
        <v>31</v>
      </c>
      <c r="C252" s="8" t="s">
        <v>1</v>
      </c>
      <c r="D252" s="8">
        <v>5.9591288096166064</v>
      </c>
      <c r="E252" s="8"/>
      <c r="F252" s="8">
        <v>5.9591288096166064</v>
      </c>
      <c r="G252">
        <v>69.999377019699068</v>
      </c>
      <c r="H252" s="91">
        <v>0</v>
      </c>
      <c r="I252">
        <v>1</v>
      </c>
      <c r="L252">
        <v>76</v>
      </c>
    </row>
    <row r="253" spans="1:12" ht="14.4" customHeight="1">
      <c r="A253" s="105" t="s">
        <v>815</v>
      </c>
      <c r="B253" s="8">
        <v>31</v>
      </c>
      <c r="C253" s="8" t="s">
        <v>27</v>
      </c>
      <c r="D253" s="8">
        <v>4.4693466072124544</v>
      </c>
      <c r="E253" s="8"/>
      <c r="F253" s="8">
        <v>4.4693466072124544</v>
      </c>
      <c r="G253">
        <v>69.999377019699068</v>
      </c>
      <c r="H253" s="91">
        <v>0</v>
      </c>
      <c r="I253">
        <v>1</v>
      </c>
      <c r="L253">
        <v>57</v>
      </c>
    </row>
    <row r="254" spans="1:12" ht="14.4" customHeight="1">
      <c r="A254" s="105" t="s">
        <v>359</v>
      </c>
      <c r="B254" s="8">
        <v>31</v>
      </c>
      <c r="C254" s="8" t="s">
        <v>27</v>
      </c>
      <c r="D254" s="8">
        <v>7.8409589600218501</v>
      </c>
      <c r="E254" s="8"/>
      <c r="F254" s="8">
        <v>7.8409589600218501</v>
      </c>
      <c r="G254">
        <v>69.999377019699068</v>
      </c>
      <c r="H254" s="91">
        <v>0</v>
      </c>
      <c r="I254">
        <v>1</v>
      </c>
      <c r="L254">
        <v>100</v>
      </c>
    </row>
    <row r="255" spans="1:12" ht="14.4" customHeight="1">
      <c r="A255" s="105" t="s">
        <v>139</v>
      </c>
      <c r="B255" s="8">
        <v>31</v>
      </c>
      <c r="C255" s="8" t="s">
        <v>27</v>
      </c>
      <c r="D255" s="8">
        <v>2904</v>
      </c>
      <c r="E255" s="8"/>
      <c r="F255" s="8">
        <v>2904</v>
      </c>
      <c r="G255">
        <v>107.15</v>
      </c>
      <c r="H255" s="91" t="s">
        <v>140</v>
      </c>
      <c r="I255">
        <v>4</v>
      </c>
      <c r="J255" t="s">
        <v>334</v>
      </c>
      <c r="L255">
        <v>23515</v>
      </c>
    </row>
    <row r="256" spans="1:12" ht="14.4" customHeight="1">
      <c r="A256" s="105" t="s">
        <v>377</v>
      </c>
      <c r="B256" s="8">
        <v>31</v>
      </c>
      <c r="C256" s="8" t="s">
        <v>1</v>
      </c>
      <c r="D256" s="8">
        <v>12.3</v>
      </c>
      <c r="E256" s="8"/>
      <c r="F256" s="8">
        <v>12.3</v>
      </c>
      <c r="G256">
        <v>87.845616000000007</v>
      </c>
      <c r="H256" s="91">
        <v>0</v>
      </c>
      <c r="J256" t="s">
        <v>334</v>
      </c>
      <c r="L256">
        <v>125</v>
      </c>
    </row>
    <row r="257" spans="1:12" ht="14.4" customHeight="1">
      <c r="A257" s="105" t="s">
        <v>415</v>
      </c>
      <c r="B257" s="8">
        <v>31</v>
      </c>
      <c r="C257" s="8" t="s">
        <v>27</v>
      </c>
      <c r="D257" s="8">
        <v>5.0966233240142031</v>
      </c>
      <c r="E257" s="8"/>
      <c r="F257" s="8">
        <v>5.0966233240142031</v>
      </c>
      <c r="G257">
        <v>69.999377019699082</v>
      </c>
      <c r="H257" s="91">
        <v>0</v>
      </c>
      <c r="I257">
        <v>1</v>
      </c>
      <c r="L257">
        <v>65</v>
      </c>
    </row>
    <row r="258" spans="1:12" ht="14.4" customHeight="1">
      <c r="A258" s="105" t="s">
        <v>141</v>
      </c>
      <c r="B258" s="8">
        <v>31</v>
      </c>
      <c r="C258" s="8" t="s">
        <v>27</v>
      </c>
      <c r="D258" s="8">
        <v>39.204794800109255</v>
      </c>
      <c r="E258" s="8"/>
      <c r="F258" s="8">
        <v>39.204794800109255</v>
      </c>
      <c r="G258">
        <v>69.999377019699068</v>
      </c>
      <c r="H258" s="91">
        <v>0</v>
      </c>
      <c r="I258">
        <v>1</v>
      </c>
      <c r="L258">
        <v>500</v>
      </c>
    </row>
    <row r="259" spans="1:12" ht="14.4" customHeight="1">
      <c r="A259" s="105" t="s">
        <v>437</v>
      </c>
      <c r="B259" s="8">
        <v>31</v>
      </c>
      <c r="C259" s="8" t="s">
        <v>27</v>
      </c>
      <c r="D259" s="8">
        <v>7.4489110120207576</v>
      </c>
      <c r="E259" s="8"/>
      <c r="F259" s="8">
        <v>7.4489110120207576</v>
      </c>
      <c r="G259">
        <v>69.999377019699054</v>
      </c>
      <c r="H259" s="91">
        <v>0</v>
      </c>
      <c r="I259">
        <v>1</v>
      </c>
      <c r="L259">
        <v>95</v>
      </c>
    </row>
    <row r="260" spans="1:12" ht="14.4" customHeight="1">
      <c r="A260" s="105" t="s">
        <v>41</v>
      </c>
      <c r="B260" s="8">
        <v>31</v>
      </c>
      <c r="C260" s="8" t="s">
        <v>27</v>
      </c>
      <c r="D260" s="8">
        <v>1940.8725713742085</v>
      </c>
      <c r="E260" s="8"/>
      <c r="F260" s="8">
        <v>1940.8725713742085</v>
      </c>
      <c r="G260">
        <v>69.999377019699068</v>
      </c>
      <c r="H260" s="91">
        <v>0</v>
      </c>
      <c r="L260">
        <v>24753</v>
      </c>
    </row>
    <row r="261" spans="1:12" ht="14.4" customHeight="1">
      <c r="A261" s="105" t="s">
        <v>16</v>
      </c>
      <c r="B261" s="8">
        <v>31</v>
      </c>
      <c r="C261" s="8" t="s">
        <v>1</v>
      </c>
      <c r="D261" s="8">
        <v>295.99620074082486</v>
      </c>
      <c r="E261" s="8"/>
      <c r="F261" s="8">
        <v>295.99620074082486</v>
      </c>
      <c r="G261">
        <v>69.999377019699068</v>
      </c>
      <c r="H261" s="91">
        <v>0</v>
      </c>
      <c r="L261">
        <v>3775</v>
      </c>
    </row>
    <row r="262" spans="1:12" ht="14.4" customHeight="1">
      <c r="A262" s="105" t="s">
        <v>16</v>
      </c>
      <c r="B262" s="8">
        <v>31</v>
      </c>
      <c r="C262" s="8" t="s">
        <v>145</v>
      </c>
      <c r="D262" s="8">
        <v>1052.6487403829335</v>
      </c>
      <c r="E262" s="8"/>
      <c r="F262" s="8">
        <v>1052.6487403829335</v>
      </c>
      <c r="G262">
        <v>69.999377019699082</v>
      </c>
      <c r="H262" s="91">
        <v>0</v>
      </c>
      <c r="L262">
        <v>13425</v>
      </c>
    </row>
    <row r="263" spans="1:12" ht="14.4" customHeight="1">
      <c r="A263" s="105" t="s">
        <v>645</v>
      </c>
      <c r="B263" s="8">
        <v>31</v>
      </c>
      <c r="C263" s="8" t="s">
        <v>27</v>
      </c>
      <c r="D263" s="8">
        <v>4.3909370176122362</v>
      </c>
      <c r="E263" s="8"/>
      <c r="F263" s="8">
        <v>4.3909370176122362</v>
      </c>
      <c r="G263">
        <v>69.999377019699068</v>
      </c>
      <c r="H263" s="91">
        <v>0</v>
      </c>
      <c r="I263">
        <v>1</v>
      </c>
      <c r="L263">
        <v>56</v>
      </c>
    </row>
    <row r="264" spans="1:12" ht="14.4" customHeight="1">
      <c r="A264" s="105" t="s">
        <v>142</v>
      </c>
      <c r="B264" s="8">
        <v>31</v>
      </c>
      <c r="C264" s="8" t="s">
        <v>27</v>
      </c>
      <c r="D264" s="8">
        <v>6.5864055264183543</v>
      </c>
      <c r="E264" s="8"/>
      <c r="F264" s="8">
        <v>6.5864055264183543</v>
      </c>
      <c r="G264">
        <v>69.999377019699068</v>
      </c>
      <c r="H264" s="91">
        <v>0</v>
      </c>
      <c r="I264">
        <v>1</v>
      </c>
      <c r="L264">
        <v>84</v>
      </c>
    </row>
    <row r="265" spans="1:12" ht="14.4" customHeight="1">
      <c r="A265" s="105" t="s">
        <v>144</v>
      </c>
      <c r="B265" s="8">
        <v>31</v>
      </c>
      <c r="C265" s="8" t="s">
        <v>1</v>
      </c>
      <c r="D265" s="8">
        <v>102.9</v>
      </c>
      <c r="E265" s="8"/>
      <c r="F265" s="8">
        <v>102.9</v>
      </c>
      <c r="G265">
        <v>71.936527799530154</v>
      </c>
      <c r="H265" s="91">
        <v>0</v>
      </c>
      <c r="J265" t="s">
        <v>334</v>
      </c>
      <c r="L265">
        <v>1277</v>
      </c>
    </row>
    <row r="266" spans="1:12" ht="14.4" customHeight="1">
      <c r="A266" s="105" t="s">
        <v>900</v>
      </c>
      <c r="B266" s="8">
        <v>31</v>
      </c>
      <c r="C266" s="8" t="s">
        <v>27</v>
      </c>
      <c r="D266" s="8">
        <v>2.0030000000000001</v>
      </c>
      <c r="E266" s="8"/>
      <c r="F266" s="8">
        <v>2.0030000000000001</v>
      </c>
      <c r="G266">
        <v>5.1090234857142862</v>
      </c>
      <c r="H266" s="91">
        <v>0</v>
      </c>
      <c r="J266" t="s">
        <v>334</v>
      </c>
      <c r="L266">
        <v>350</v>
      </c>
    </row>
    <row r="267" spans="1:12" ht="14.4" customHeight="1">
      <c r="A267" s="105" t="s">
        <v>477</v>
      </c>
      <c r="B267" s="8">
        <v>31</v>
      </c>
      <c r="C267" s="8" t="s">
        <v>27</v>
      </c>
      <c r="D267" s="8">
        <v>11.67</v>
      </c>
      <c r="E267" s="8"/>
      <c r="F267" s="8">
        <v>11.67</v>
      </c>
      <c r="G267">
        <v>49.610837142857143</v>
      </c>
      <c r="H267" s="91">
        <v>0</v>
      </c>
      <c r="I267">
        <v>1</v>
      </c>
      <c r="L267">
        <v>210</v>
      </c>
    </row>
    <row r="268" spans="1:12" ht="14.4" customHeight="1">
      <c r="A268" s="105" t="s">
        <v>816</v>
      </c>
      <c r="B268" s="8">
        <v>31</v>
      </c>
      <c r="C268" s="8" t="s">
        <v>27</v>
      </c>
      <c r="D268" s="8">
        <v>21.7</v>
      </c>
      <c r="E268" s="8"/>
      <c r="F268" s="8">
        <v>21.7</v>
      </c>
      <c r="G268">
        <v>45.052227906976739</v>
      </c>
      <c r="J268" t="s">
        <v>334</v>
      </c>
      <c r="L268">
        <v>430</v>
      </c>
    </row>
    <row r="269" spans="1:12" ht="14.4" customHeight="1">
      <c r="A269" s="105" t="s">
        <v>480</v>
      </c>
      <c r="B269" s="8">
        <v>31</v>
      </c>
      <c r="C269" s="8" t="s">
        <v>27</v>
      </c>
      <c r="D269" s="8">
        <v>494.13723366057701</v>
      </c>
      <c r="E269" s="8"/>
      <c r="F269" s="8">
        <v>494.13723366057701</v>
      </c>
      <c r="G269">
        <v>69.999377019699068</v>
      </c>
      <c r="H269" s="91">
        <v>0</v>
      </c>
      <c r="I269">
        <v>1</v>
      </c>
      <c r="L269">
        <v>6302</v>
      </c>
    </row>
    <row r="270" spans="1:12" ht="14.4" customHeight="1">
      <c r="A270" s="105" t="s">
        <v>338</v>
      </c>
      <c r="B270" s="8">
        <v>33</v>
      </c>
      <c r="C270" s="8" t="s">
        <v>46</v>
      </c>
      <c r="D270" s="8">
        <v>17.922191908621372</v>
      </c>
      <c r="E270" s="8"/>
      <c r="F270" s="8">
        <v>17.922191908621372</v>
      </c>
      <c r="G270">
        <v>79.999288022513213</v>
      </c>
      <c r="H270" s="91">
        <v>0</v>
      </c>
      <c r="I270">
        <v>1</v>
      </c>
      <c r="J270" t="s">
        <v>69</v>
      </c>
      <c r="L270">
        <v>200</v>
      </c>
    </row>
    <row r="271" spans="1:12" ht="14.4" customHeight="1">
      <c r="A271" s="105" t="s">
        <v>339</v>
      </c>
      <c r="B271" s="8">
        <v>33</v>
      </c>
      <c r="C271" s="8" t="s">
        <v>46</v>
      </c>
      <c r="D271" s="8">
        <v>25.44951251024235</v>
      </c>
      <c r="E271" s="8"/>
      <c r="F271" s="8">
        <v>25.44951251024235</v>
      </c>
      <c r="G271">
        <v>79.999288022513227</v>
      </c>
      <c r="H271" s="91">
        <v>0</v>
      </c>
      <c r="I271">
        <v>1</v>
      </c>
      <c r="J271" t="s">
        <v>69</v>
      </c>
      <c r="L271">
        <v>284</v>
      </c>
    </row>
    <row r="272" spans="1:12" ht="14.4" customHeight="1">
      <c r="A272" s="105" t="s">
        <v>146</v>
      </c>
      <c r="B272" s="8">
        <v>33</v>
      </c>
      <c r="C272" s="8" t="s">
        <v>46</v>
      </c>
      <c r="D272" s="8">
        <v>19.355967261311083</v>
      </c>
      <c r="E272" s="8"/>
      <c r="F272" s="8">
        <v>19.355967261311083</v>
      </c>
      <c r="G272">
        <v>79.999288022513227</v>
      </c>
      <c r="H272" s="91">
        <v>0</v>
      </c>
      <c r="I272">
        <v>1</v>
      </c>
      <c r="L272">
        <v>216</v>
      </c>
    </row>
    <row r="273" spans="1:12" ht="14.4" customHeight="1">
      <c r="A273" s="105" t="s">
        <v>147</v>
      </c>
      <c r="B273" s="8">
        <v>33</v>
      </c>
      <c r="C273" s="8" t="s">
        <v>46</v>
      </c>
      <c r="D273" s="8">
        <v>24.194959076638852</v>
      </c>
      <c r="E273" s="8"/>
      <c r="F273" s="8">
        <v>24.194959076638852</v>
      </c>
      <c r="G273">
        <v>79.999288022513227</v>
      </c>
      <c r="H273" s="91">
        <v>0</v>
      </c>
      <c r="I273">
        <v>1</v>
      </c>
      <c r="L273">
        <v>270</v>
      </c>
    </row>
    <row r="274" spans="1:12" ht="14.4" customHeight="1">
      <c r="A274" s="105" t="s">
        <v>361</v>
      </c>
      <c r="B274" s="8">
        <v>33</v>
      </c>
      <c r="C274" s="8" t="s">
        <v>46</v>
      </c>
      <c r="D274" s="8">
        <v>13.441643931466029</v>
      </c>
      <c r="E274" s="8"/>
      <c r="F274" s="8">
        <v>13.441643931466029</v>
      </c>
      <c r="G274">
        <v>79.999288022513227</v>
      </c>
      <c r="H274" s="91">
        <v>0</v>
      </c>
      <c r="I274">
        <v>1</v>
      </c>
      <c r="L274">
        <v>150</v>
      </c>
    </row>
    <row r="275" spans="1:12" ht="14.4" customHeight="1">
      <c r="A275" s="105" t="s">
        <v>365</v>
      </c>
      <c r="B275" s="8">
        <v>33</v>
      </c>
      <c r="C275" s="8" t="s">
        <v>46</v>
      </c>
      <c r="D275" s="8">
        <v>15.233863122328167</v>
      </c>
      <c r="E275" s="8"/>
      <c r="F275" s="8">
        <v>15.233863122328167</v>
      </c>
      <c r="G275">
        <v>79.999288022513227</v>
      </c>
      <c r="H275" s="91">
        <v>0</v>
      </c>
      <c r="I275">
        <v>1</v>
      </c>
      <c r="L275">
        <v>170</v>
      </c>
    </row>
    <row r="276" spans="1:12" ht="14.4" customHeight="1">
      <c r="A276" s="105" t="s">
        <v>378</v>
      </c>
      <c r="B276" s="8">
        <v>33</v>
      </c>
      <c r="C276" s="8" t="s">
        <v>46</v>
      </c>
      <c r="D276" s="8">
        <v>4</v>
      </c>
      <c r="E276" s="8"/>
      <c r="F276" s="8">
        <v>4</v>
      </c>
      <c r="G276">
        <v>27.259236641221374</v>
      </c>
      <c r="H276" s="91">
        <v>0</v>
      </c>
      <c r="J276" t="s">
        <v>334</v>
      </c>
      <c r="L276">
        <v>131</v>
      </c>
    </row>
    <row r="277" spans="1:12" ht="14.4" customHeight="1">
      <c r="A277" s="105" t="s">
        <v>403</v>
      </c>
      <c r="B277" s="8">
        <v>33</v>
      </c>
      <c r="C277" s="8" t="s">
        <v>46</v>
      </c>
      <c r="D277" s="8">
        <v>13.441643931466029</v>
      </c>
      <c r="E277" s="8"/>
      <c r="F277" s="8">
        <v>13.441643931466029</v>
      </c>
      <c r="G277">
        <v>79.999288022513227</v>
      </c>
      <c r="H277" s="91">
        <v>0</v>
      </c>
      <c r="I277">
        <v>1</v>
      </c>
      <c r="L277">
        <v>150</v>
      </c>
    </row>
    <row r="278" spans="1:12" ht="14.4" customHeight="1">
      <c r="A278" s="105" t="s">
        <v>419</v>
      </c>
      <c r="B278" s="8">
        <v>33</v>
      </c>
      <c r="C278" s="8" t="s">
        <v>46</v>
      </c>
      <c r="D278" s="8">
        <v>98.572055497417551</v>
      </c>
      <c r="E278" s="8"/>
      <c r="F278" s="8">
        <v>98.572055497417551</v>
      </c>
      <c r="G278">
        <v>79.999288022513227</v>
      </c>
      <c r="H278" s="91">
        <v>0</v>
      </c>
      <c r="I278">
        <v>1</v>
      </c>
      <c r="L278">
        <v>1100</v>
      </c>
    </row>
    <row r="279" spans="1:12" ht="14.4" customHeight="1">
      <c r="A279" s="105" t="s">
        <v>424</v>
      </c>
      <c r="B279" s="8">
        <v>33</v>
      </c>
      <c r="C279" s="8" t="s">
        <v>46</v>
      </c>
      <c r="D279" s="8">
        <v>7.7961534802502968</v>
      </c>
      <c r="E279" s="8"/>
      <c r="F279" s="8">
        <v>7.7961534802502968</v>
      </c>
      <c r="G279">
        <v>79.999288022513213</v>
      </c>
      <c r="H279" s="91">
        <v>0</v>
      </c>
      <c r="I279">
        <v>1</v>
      </c>
      <c r="L279">
        <v>87</v>
      </c>
    </row>
    <row r="280" spans="1:12" ht="14.4" customHeight="1">
      <c r="A280" s="105" t="s">
        <v>427</v>
      </c>
      <c r="B280" s="8">
        <v>33</v>
      </c>
      <c r="C280" s="8" t="s">
        <v>46</v>
      </c>
      <c r="D280" s="8">
        <v>5.3766575725864119</v>
      </c>
      <c r="E280" s="8"/>
      <c r="F280" s="8">
        <v>5.3766575725864119</v>
      </c>
      <c r="G280">
        <v>79.999288022513213</v>
      </c>
      <c r="H280" s="91">
        <v>0</v>
      </c>
      <c r="I280">
        <v>1</v>
      </c>
      <c r="L280">
        <v>60</v>
      </c>
    </row>
    <row r="281" spans="1:12" ht="14.4" customHeight="1">
      <c r="A281" s="105" t="s">
        <v>860</v>
      </c>
      <c r="B281" s="8">
        <v>33</v>
      </c>
      <c r="C281" s="8" t="s">
        <v>46</v>
      </c>
      <c r="D281" s="8">
        <v>22.402739885776715</v>
      </c>
      <c r="E281" s="8"/>
      <c r="F281" s="8">
        <v>22.402739885776715</v>
      </c>
      <c r="G281">
        <v>79.999288022513227</v>
      </c>
      <c r="H281" s="91">
        <v>0</v>
      </c>
      <c r="I281">
        <v>1</v>
      </c>
      <c r="L281">
        <v>250</v>
      </c>
    </row>
    <row r="282" spans="1:12" ht="14.4" customHeight="1">
      <c r="A282" s="105" t="s">
        <v>433</v>
      </c>
      <c r="B282" s="8">
        <v>33</v>
      </c>
      <c r="C282" s="8" t="s">
        <v>46</v>
      </c>
      <c r="D282" s="8">
        <v>8.9610959543106858</v>
      </c>
      <c r="E282" s="8"/>
      <c r="F282" s="8">
        <v>8.9610959543106858</v>
      </c>
      <c r="G282">
        <v>79.999288022513213</v>
      </c>
      <c r="H282" s="91">
        <v>0</v>
      </c>
      <c r="I282">
        <v>1</v>
      </c>
      <c r="L282">
        <v>100</v>
      </c>
    </row>
    <row r="283" spans="1:12" ht="14.4" customHeight="1">
      <c r="A283" s="105" t="s">
        <v>41</v>
      </c>
      <c r="B283" s="8">
        <v>33</v>
      </c>
      <c r="C283" s="8" t="s">
        <v>46</v>
      </c>
      <c r="D283" s="8">
        <v>63.444559356519655</v>
      </c>
      <c r="E283" s="8"/>
      <c r="F283" s="8">
        <v>63.444559356519655</v>
      </c>
      <c r="G283">
        <v>79.999288022513213</v>
      </c>
      <c r="H283" s="91">
        <v>0</v>
      </c>
      <c r="L283">
        <v>708</v>
      </c>
    </row>
    <row r="284" spans="1:12" ht="14.4" customHeight="1">
      <c r="A284" s="105" t="s">
        <v>440</v>
      </c>
      <c r="B284" s="8">
        <v>33</v>
      </c>
      <c r="C284" s="8" t="s">
        <v>46</v>
      </c>
      <c r="D284" s="8">
        <v>9.6999999999999993</v>
      </c>
      <c r="E284" s="8"/>
      <c r="F284" s="8">
        <v>9.6999999999999993</v>
      </c>
      <c r="G284">
        <v>45.817873015873012</v>
      </c>
      <c r="H284" s="91">
        <v>0</v>
      </c>
      <c r="J284" t="s">
        <v>334</v>
      </c>
      <c r="L284">
        <v>189</v>
      </c>
    </row>
    <row r="285" spans="1:12" ht="14.4" customHeight="1">
      <c r="A285" s="105" t="s">
        <v>452</v>
      </c>
      <c r="B285" s="8">
        <v>33</v>
      </c>
      <c r="C285" s="8" t="s">
        <v>46</v>
      </c>
      <c r="D285" s="8">
        <v>7.8857644397934035</v>
      </c>
      <c r="E285" s="8"/>
      <c r="F285" s="8">
        <v>7.8857644397934035</v>
      </c>
      <c r="G285">
        <v>79.999288022513213</v>
      </c>
      <c r="H285" s="91">
        <v>0</v>
      </c>
      <c r="I285">
        <v>1</v>
      </c>
      <c r="L285">
        <v>88</v>
      </c>
    </row>
    <row r="286" spans="1:12" ht="14.4" customHeight="1">
      <c r="A286" s="105" t="s">
        <v>463</v>
      </c>
      <c r="B286" s="8">
        <v>33</v>
      </c>
      <c r="C286" s="8" t="s">
        <v>46</v>
      </c>
      <c r="D286" s="8">
        <v>7.5</v>
      </c>
      <c r="E286" s="8"/>
      <c r="F286" s="8">
        <v>7.5</v>
      </c>
      <c r="G286">
        <v>29.757999999999999</v>
      </c>
      <c r="H286" s="91">
        <v>0</v>
      </c>
      <c r="J286" t="s">
        <v>334</v>
      </c>
      <c r="L286">
        <v>225</v>
      </c>
    </row>
    <row r="287" spans="1:12" ht="14.4" customHeight="1">
      <c r="A287" s="105" t="s">
        <v>149</v>
      </c>
      <c r="B287" s="8">
        <v>33</v>
      </c>
      <c r="C287" s="8" t="s">
        <v>46</v>
      </c>
      <c r="D287" s="8">
        <v>73.8</v>
      </c>
      <c r="E287" s="8"/>
      <c r="F287" s="8">
        <v>73.8</v>
      </c>
      <c r="G287">
        <v>196.08396428571427</v>
      </c>
      <c r="H287" s="91">
        <v>0</v>
      </c>
      <c r="J287" t="s">
        <v>334</v>
      </c>
      <c r="L287">
        <v>336</v>
      </c>
    </row>
    <row r="288" spans="1:12" ht="14.4" customHeight="1">
      <c r="A288" s="105" t="s">
        <v>154</v>
      </c>
      <c r="B288" s="8">
        <v>35</v>
      </c>
      <c r="C288" s="8" t="s">
        <v>1</v>
      </c>
      <c r="D288" s="8">
        <v>6.85</v>
      </c>
      <c r="E288" s="8"/>
      <c r="F288" s="8">
        <v>6.85</v>
      </c>
      <c r="G288">
        <v>122.30537999999999</v>
      </c>
      <c r="H288" s="91">
        <v>0</v>
      </c>
      <c r="J288" t="s">
        <v>334</v>
      </c>
      <c r="L288">
        <v>50</v>
      </c>
    </row>
    <row r="289" spans="1:12" ht="14.4" customHeight="1">
      <c r="A289" s="105" t="s">
        <v>340</v>
      </c>
      <c r="B289" s="8">
        <v>35</v>
      </c>
      <c r="C289" s="8" t="s">
        <v>1</v>
      </c>
      <c r="D289" s="8">
        <v>1488.07</v>
      </c>
      <c r="E289" s="8">
        <v>3600.5</v>
      </c>
      <c r="F289" s="8">
        <v>5088.57</v>
      </c>
      <c r="G289">
        <v>145.31748766194301</v>
      </c>
      <c r="H289" s="91">
        <v>3</v>
      </c>
      <c r="J289" t="s">
        <v>334</v>
      </c>
      <c r="K289" t="s">
        <v>334</v>
      </c>
      <c r="L289">
        <v>31261</v>
      </c>
    </row>
    <row r="290" spans="1:12" ht="14.4" customHeight="1">
      <c r="A290" s="105" t="s">
        <v>155</v>
      </c>
      <c r="B290" s="8">
        <v>35</v>
      </c>
      <c r="C290" s="8" t="s">
        <v>1</v>
      </c>
      <c r="D290" s="8">
        <v>86.4</v>
      </c>
      <c r="E290" s="8"/>
      <c r="F290" s="8">
        <v>86.4</v>
      </c>
      <c r="G290">
        <v>85.703040000000001</v>
      </c>
      <c r="H290" s="91">
        <v>0</v>
      </c>
      <c r="J290" t="s">
        <v>334</v>
      </c>
      <c r="L290">
        <v>900</v>
      </c>
    </row>
    <row r="291" spans="1:12" ht="14.4" customHeight="1">
      <c r="A291" s="105" t="s">
        <v>156</v>
      </c>
      <c r="B291" s="8">
        <v>35</v>
      </c>
      <c r="C291" s="8" t="s">
        <v>1</v>
      </c>
      <c r="D291" s="8">
        <v>8.19</v>
      </c>
      <c r="E291" s="8"/>
      <c r="F291" s="8">
        <v>8.19</v>
      </c>
      <c r="G291">
        <v>140.60655</v>
      </c>
      <c r="H291" s="91">
        <v>0</v>
      </c>
      <c r="J291" t="s">
        <v>334</v>
      </c>
      <c r="L291">
        <v>52</v>
      </c>
    </row>
    <row r="292" spans="1:12" ht="14.4" customHeight="1">
      <c r="A292" s="105" t="s">
        <v>901</v>
      </c>
      <c r="B292" s="8">
        <v>35</v>
      </c>
      <c r="C292" s="8" t="s">
        <v>1</v>
      </c>
      <c r="D292" s="8">
        <v>15</v>
      </c>
      <c r="E292" s="8"/>
      <c r="F292" s="8">
        <v>15</v>
      </c>
      <c r="G292">
        <v>122.85412844036698</v>
      </c>
      <c r="H292" s="91">
        <v>0</v>
      </c>
      <c r="I292">
        <v>2</v>
      </c>
      <c r="J292" t="s">
        <v>334</v>
      </c>
      <c r="L292">
        <v>109</v>
      </c>
    </row>
    <row r="293" spans="1:12" ht="14.4" customHeight="1">
      <c r="A293" s="105" t="s">
        <v>486</v>
      </c>
      <c r="B293" s="8">
        <v>35</v>
      </c>
      <c r="C293" s="8" t="s">
        <v>1</v>
      </c>
      <c r="D293" s="8">
        <v>4.4805479771553429</v>
      </c>
      <c r="E293" s="8"/>
      <c r="F293" s="8">
        <v>4.4805479771553429</v>
      </c>
      <c r="G293">
        <v>99.99911002814153</v>
      </c>
      <c r="H293" s="91">
        <v>0</v>
      </c>
      <c r="I293">
        <v>1</v>
      </c>
      <c r="L293">
        <v>40</v>
      </c>
    </row>
    <row r="294" spans="1:12" ht="14.4" customHeight="1">
      <c r="A294" s="105" t="s">
        <v>150</v>
      </c>
      <c r="B294" s="8">
        <v>35</v>
      </c>
      <c r="C294" s="8" t="s">
        <v>34</v>
      </c>
      <c r="D294" s="8">
        <v>47.4</v>
      </c>
      <c r="E294" s="8">
        <v>192.37200000000001</v>
      </c>
      <c r="F294" s="8">
        <v>239.77200000000002</v>
      </c>
      <c r="G294">
        <v>775.55817130434798</v>
      </c>
      <c r="H294" s="91">
        <v>0</v>
      </c>
      <c r="J294" t="s">
        <v>334</v>
      </c>
      <c r="K294" t="s">
        <v>334</v>
      </c>
      <c r="L294">
        <v>276</v>
      </c>
    </row>
    <row r="295" spans="1:12" ht="14.4" customHeight="1">
      <c r="A295" s="105" t="s">
        <v>151</v>
      </c>
      <c r="B295" s="8">
        <v>35</v>
      </c>
      <c r="C295" s="8" t="s">
        <v>34</v>
      </c>
      <c r="D295" s="8">
        <v>11.65</v>
      </c>
      <c r="E295" s="8"/>
      <c r="F295" s="8">
        <v>11.65</v>
      </c>
      <c r="G295">
        <v>52.002105</v>
      </c>
      <c r="H295" s="91">
        <v>0</v>
      </c>
      <c r="J295" t="s">
        <v>334</v>
      </c>
      <c r="L295">
        <v>200</v>
      </c>
    </row>
    <row r="296" spans="1:12" ht="14.4" customHeight="1">
      <c r="A296" s="105" t="s">
        <v>157</v>
      </c>
      <c r="B296" s="8">
        <v>35</v>
      </c>
      <c r="C296" s="8" t="s">
        <v>1</v>
      </c>
      <c r="D296" s="8">
        <v>158.4</v>
      </c>
      <c r="E296" s="8">
        <v>94.453999999999994</v>
      </c>
      <c r="F296" s="8">
        <v>252.85399999999998</v>
      </c>
      <c r="G296">
        <v>153.03924065084746</v>
      </c>
      <c r="H296" s="91">
        <v>9</v>
      </c>
      <c r="J296" t="s">
        <v>334</v>
      </c>
      <c r="K296" t="s">
        <v>334</v>
      </c>
      <c r="L296">
        <v>1475</v>
      </c>
    </row>
    <row r="297" spans="1:12" ht="14.4" customHeight="1">
      <c r="A297" s="105" t="s">
        <v>363</v>
      </c>
      <c r="B297" s="8">
        <v>35</v>
      </c>
      <c r="C297" s="8" t="s">
        <v>1</v>
      </c>
      <c r="D297" s="8">
        <v>2.8003424857220893</v>
      </c>
      <c r="E297" s="8"/>
      <c r="F297" s="8">
        <v>2.8003424857220893</v>
      </c>
      <c r="G297">
        <v>99.99911002814153</v>
      </c>
      <c r="H297" s="91">
        <v>0</v>
      </c>
      <c r="I297">
        <v>1</v>
      </c>
      <c r="L297">
        <v>25</v>
      </c>
    </row>
    <row r="298" spans="1:12" ht="14.4" customHeight="1">
      <c r="A298" s="105" t="s">
        <v>158</v>
      </c>
      <c r="B298" s="8">
        <v>35</v>
      </c>
      <c r="C298" s="8" t="s">
        <v>1</v>
      </c>
      <c r="D298" s="8">
        <v>4.585</v>
      </c>
      <c r="E298" s="8"/>
      <c r="F298" s="8">
        <v>4.585</v>
      </c>
      <c r="G298">
        <v>83.534957142857138</v>
      </c>
      <c r="H298" s="91">
        <v>0</v>
      </c>
      <c r="J298" t="s">
        <v>334</v>
      </c>
      <c r="L298">
        <v>49</v>
      </c>
    </row>
    <row r="299" spans="1:12" ht="14.4" customHeight="1">
      <c r="A299" s="105" t="s">
        <v>159</v>
      </c>
      <c r="B299" s="8">
        <v>35</v>
      </c>
      <c r="C299" s="8" t="s">
        <v>1</v>
      </c>
      <c r="D299" s="8">
        <v>22.725999999999999</v>
      </c>
      <c r="E299" s="8"/>
      <c r="F299" s="8">
        <v>22.725999999999999</v>
      </c>
      <c r="G299">
        <v>106.78110126315789</v>
      </c>
      <c r="H299" s="91">
        <v>0</v>
      </c>
      <c r="J299" t="s">
        <v>334</v>
      </c>
      <c r="L299">
        <v>190</v>
      </c>
    </row>
    <row r="300" spans="1:12" ht="14.4" customHeight="1">
      <c r="A300" s="105" t="s">
        <v>372</v>
      </c>
      <c r="B300" s="8">
        <v>35</v>
      </c>
      <c r="C300" s="8" t="s">
        <v>1</v>
      </c>
      <c r="D300" s="8">
        <v>10.8</v>
      </c>
      <c r="E300" s="8"/>
      <c r="F300" s="8">
        <v>10.8</v>
      </c>
      <c r="G300">
        <v>224.22306976744187</v>
      </c>
      <c r="H300" s="91">
        <v>0</v>
      </c>
      <c r="J300" t="s">
        <v>334</v>
      </c>
      <c r="L300">
        <v>43</v>
      </c>
    </row>
    <row r="301" spans="1:12" ht="14.4" customHeight="1">
      <c r="A301" s="105" t="s">
        <v>817</v>
      </c>
      <c r="B301" s="8">
        <v>35</v>
      </c>
      <c r="C301" s="8" t="s">
        <v>1</v>
      </c>
      <c r="D301" s="8">
        <v>1.7922191908621372</v>
      </c>
      <c r="E301" s="8"/>
      <c r="F301" s="8">
        <v>1.7922191908621372</v>
      </c>
      <c r="G301">
        <v>99.99911002814153</v>
      </c>
      <c r="H301" s="91">
        <v>0</v>
      </c>
      <c r="I301">
        <v>1</v>
      </c>
      <c r="L301">
        <v>16</v>
      </c>
    </row>
    <row r="302" spans="1:12" ht="14.4" customHeight="1">
      <c r="A302" s="105" t="s">
        <v>646</v>
      </c>
      <c r="B302" s="8">
        <v>35</v>
      </c>
      <c r="C302" s="8" t="s">
        <v>1</v>
      </c>
      <c r="D302" s="8">
        <v>18.173999999999999</v>
      </c>
      <c r="E302" s="8"/>
      <c r="F302" s="8">
        <v>18.173999999999999</v>
      </c>
      <c r="G302">
        <v>64.898627039999994</v>
      </c>
      <c r="H302" s="91">
        <v>0</v>
      </c>
      <c r="J302" t="s">
        <v>334</v>
      </c>
      <c r="L302">
        <v>250</v>
      </c>
    </row>
    <row r="303" spans="1:12" ht="14.4" customHeight="1">
      <c r="A303" s="105" t="s">
        <v>160</v>
      </c>
      <c r="B303" s="8">
        <v>35</v>
      </c>
      <c r="C303" s="8" t="s">
        <v>1</v>
      </c>
      <c r="D303" s="8">
        <v>371.90100000000001</v>
      </c>
      <c r="E303" s="8"/>
      <c r="F303" s="8">
        <v>371.90100000000001</v>
      </c>
      <c r="G303">
        <v>47.49798265236052</v>
      </c>
      <c r="H303" s="91" t="s">
        <v>161</v>
      </c>
      <c r="J303" t="s">
        <v>334</v>
      </c>
      <c r="L303">
        <v>6990</v>
      </c>
    </row>
    <row r="304" spans="1:12" ht="14.4" customHeight="1">
      <c r="A304" s="105" t="s">
        <v>162</v>
      </c>
      <c r="B304" s="8">
        <v>35</v>
      </c>
      <c r="C304" s="8" t="s">
        <v>1</v>
      </c>
      <c r="D304" s="8"/>
      <c r="E304" s="8">
        <v>10.016</v>
      </c>
      <c r="F304" s="8">
        <v>10.016</v>
      </c>
      <c r="G304">
        <v>81.288034909090911</v>
      </c>
      <c r="H304" s="91">
        <v>0</v>
      </c>
      <c r="I304">
        <v>1</v>
      </c>
      <c r="K304" t="s">
        <v>334</v>
      </c>
      <c r="L304">
        <v>110</v>
      </c>
    </row>
    <row r="305" spans="1:12" ht="14.4" customHeight="1">
      <c r="A305" s="105" t="s">
        <v>395</v>
      </c>
      <c r="B305" s="8">
        <v>35</v>
      </c>
      <c r="C305" s="8" t="s">
        <v>1</v>
      </c>
      <c r="D305" s="8">
        <v>89.971000000000004</v>
      </c>
      <c r="E305" s="8">
        <v>47.02</v>
      </c>
      <c r="F305" s="8">
        <v>136.99100000000001</v>
      </c>
      <c r="G305">
        <v>69.884197337142865</v>
      </c>
      <c r="H305" s="91">
        <v>0</v>
      </c>
      <c r="J305" t="s">
        <v>334</v>
      </c>
      <c r="K305" t="s">
        <v>334</v>
      </c>
      <c r="L305">
        <v>1750</v>
      </c>
    </row>
    <row r="306" spans="1:12" ht="14.4" customHeight="1">
      <c r="A306" s="105" t="s">
        <v>902</v>
      </c>
      <c r="B306" s="8">
        <v>35</v>
      </c>
      <c r="C306" s="8" t="s">
        <v>1</v>
      </c>
      <c r="D306" s="8"/>
      <c r="E306" s="8">
        <v>108.74299999999999</v>
      </c>
      <c r="F306" s="8">
        <v>108.74299999999999</v>
      </c>
      <c r="G306">
        <v>1866.9081888461537</v>
      </c>
      <c r="H306" s="91">
        <v>0</v>
      </c>
      <c r="J306" t="s">
        <v>334</v>
      </c>
      <c r="K306" t="s">
        <v>334</v>
      </c>
      <c r="L306">
        <v>52</v>
      </c>
    </row>
    <row r="307" spans="1:12" ht="14.4" customHeight="1">
      <c r="A307" s="105" t="s">
        <v>163</v>
      </c>
      <c r="B307" s="8">
        <v>35</v>
      </c>
      <c r="C307" s="8" t="s">
        <v>1</v>
      </c>
      <c r="D307" s="8">
        <v>8</v>
      </c>
      <c r="E307" s="8"/>
      <c r="F307" s="8">
        <v>8</v>
      </c>
      <c r="G307">
        <v>420.1129411764706</v>
      </c>
      <c r="H307" s="91">
        <v>0</v>
      </c>
      <c r="J307" t="s">
        <v>334</v>
      </c>
      <c r="L307">
        <v>17</v>
      </c>
    </row>
    <row r="308" spans="1:12" ht="14.4" customHeight="1">
      <c r="A308" s="105" t="s">
        <v>152</v>
      </c>
      <c r="B308" s="8">
        <v>35</v>
      </c>
      <c r="C308" s="8" t="s">
        <v>34</v>
      </c>
      <c r="D308" s="8">
        <v>3.7</v>
      </c>
      <c r="E308" s="8"/>
      <c r="F308" s="8">
        <v>3.7</v>
      </c>
      <c r="G308">
        <v>47.871565217391307</v>
      </c>
      <c r="H308" s="91">
        <v>0</v>
      </c>
      <c r="J308" t="s">
        <v>334</v>
      </c>
      <c r="L308">
        <v>69</v>
      </c>
    </row>
    <row r="309" spans="1:12" ht="14.4" customHeight="1">
      <c r="A309" s="105" t="s">
        <v>164</v>
      </c>
      <c r="B309" s="8">
        <v>35</v>
      </c>
      <c r="C309" s="8" t="s">
        <v>1</v>
      </c>
      <c r="D309" s="8"/>
      <c r="E309" s="8">
        <v>4.6420000000000003</v>
      </c>
      <c r="F309" s="8">
        <v>4.6420000000000003</v>
      </c>
      <c r="G309">
        <v>48.754106823529412</v>
      </c>
      <c r="H309" s="91">
        <v>0</v>
      </c>
      <c r="K309" t="s">
        <v>334</v>
      </c>
      <c r="L309">
        <v>85</v>
      </c>
    </row>
    <row r="310" spans="1:12" ht="14.4" customHeight="1">
      <c r="A310" s="105" t="s">
        <v>165</v>
      </c>
      <c r="B310" s="8">
        <v>35</v>
      </c>
      <c r="C310" s="8" t="s">
        <v>1</v>
      </c>
      <c r="D310" s="8">
        <v>15</v>
      </c>
      <c r="E310" s="8"/>
      <c r="F310" s="8">
        <v>15</v>
      </c>
      <c r="G310">
        <v>122.85412844036698</v>
      </c>
      <c r="H310" s="91">
        <v>0</v>
      </c>
      <c r="I310">
        <v>2</v>
      </c>
      <c r="J310" t="s">
        <v>334</v>
      </c>
      <c r="L310">
        <v>109</v>
      </c>
    </row>
    <row r="311" spans="1:12" ht="14.4" customHeight="1">
      <c r="A311" s="105" t="s">
        <v>166</v>
      </c>
      <c r="B311" s="8">
        <v>35</v>
      </c>
      <c r="C311" s="8" t="s">
        <v>1</v>
      </c>
      <c r="D311" s="8">
        <v>6.8120000000000003</v>
      </c>
      <c r="E311" s="8"/>
      <c r="F311" s="8">
        <v>6.8120000000000003</v>
      </c>
      <c r="G311">
        <v>30.105667722772282</v>
      </c>
      <c r="H311" s="91">
        <v>0</v>
      </c>
      <c r="J311" t="s">
        <v>334</v>
      </c>
      <c r="L311">
        <v>202</v>
      </c>
    </row>
    <row r="312" spans="1:12" ht="14.4" customHeight="1">
      <c r="A312" s="105" t="s">
        <v>428</v>
      </c>
      <c r="B312" s="8">
        <v>35</v>
      </c>
      <c r="C312" s="8" t="s">
        <v>1</v>
      </c>
      <c r="D312" s="8">
        <v>20.92</v>
      </c>
      <c r="E312" s="8"/>
      <c r="F312" s="8">
        <v>20.92</v>
      </c>
      <c r="G312">
        <v>311.26868000000002</v>
      </c>
      <c r="H312" s="91" t="s">
        <v>818</v>
      </c>
      <c r="J312" t="s">
        <v>334</v>
      </c>
      <c r="L312">
        <v>60</v>
      </c>
    </row>
    <row r="313" spans="1:12" ht="14.4" customHeight="1">
      <c r="A313" s="105" t="s">
        <v>431</v>
      </c>
      <c r="B313" s="8">
        <v>35</v>
      </c>
      <c r="C313" s="8" t="s">
        <v>122</v>
      </c>
      <c r="D313" s="8">
        <v>16.802054914332537</v>
      </c>
      <c r="E313" s="8"/>
      <c r="F313" s="8">
        <v>16.802054914332537</v>
      </c>
      <c r="G313">
        <v>99.99911002814153</v>
      </c>
      <c r="H313" s="91">
        <v>0</v>
      </c>
      <c r="I313">
        <v>1</v>
      </c>
      <c r="L313">
        <v>150</v>
      </c>
    </row>
    <row r="314" spans="1:12" ht="14.4" customHeight="1">
      <c r="A314" s="105" t="s">
        <v>167</v>
      </c>
      <c r="B314" s="8">
        <v>35</v>
      </c>
      <c r="C314" s="8" t="s">
        <v>1</v>
      </c>
      <c r="D314" s="8">
        <v>13.2</v>
      </c>
      <c r="E314" s="8"/>
      <c r="F314" s="8">
        <v>13.2</v>
      </c>
      <c r="G314">
        <v>47.136671999999997</v>
      </c>
      <c r="H314" s="91">
        <v>0</v>
      </c>
      <c r="J314" t="s">
        <v>334</v>
      </c>
      <c r="L314">
        <v>250</v>
      </c>
    </row>
    <row r="315" spans="1:12" ht="14.4" customHeight="1">
      <c r="A315" s="105" t="s">
        <v>513</v>
      </c>
      <c r="B315" s="8">
        <v>35</v>
      </c>
      <c r="C315" s="8" t="s">
        <v>34</v>
      </c>
      <c r="D315" s="8">
        <v>11.201369942888357</v>
      </c>
      <c r="E315" s="8"/>
      <c r="F315" s="8">
        <v>11.201369942888357</v>
      </c>
      <c r="G315">
        <v>99.99911002814153</v>
      </c>
      <c r="H315" s="91">
        <v>0</v>
      </c>
      <c r="I315">
        <v>1</v>
      </c>
      <c r="L315">
        <v>100</v>
      </c>
    </row>
    <row r="316" spans="1:12" ht="14.4" customHeight="1">
      <c r="A316" s="105" t="s">
        <v>903</v>
      </c>
      <c r="B316" s="8">
        <v>35</v>
      </c>
      <c r="C316" s="8" t="s">
        <v>34</v>
      </c>
      <c r="D316" s="8">
        <v>11.201369942888357</v>
      </c>
      <c r="E316" s="8"/>
      <c r="F316" s="8">
        <v>11.201369942888357</v>
      </c>
      <c r="G316">
        <v>99.99911002814153</v>
      </c>
      <c r="H316" s="91">
        <v>0</v>
      </c>
      <c r="I316">
        <v>1</v>
      </c>
      <c r="L316">
        <v>100</v>
      </c>
    </row>
    <row r="317" spans="1:12" ht="14.4" customHeight="1">
      <c r="A317" s="105" t="s">
        <v>819</v>
      </c>
      <c r="B317" s="8">
        <v>35</v>
      </c>
      <c r="C317" s="8" t="s">
        <v>34</v>
      </c>
      <c r="D317" s="8"/>
      <c r="E317" s="8">
        <v>25.8</v>
      </c>
      <c r="F317" s="8">
        <v>25.8</v>
      </c>
      <c r="G317">
        <v>92.130768000000003</v>
      </c>
      <c r="H317" s="91">
        <v>0</v>
      </c>
      <c r="K317" t="s">
        <v>334</v>
      </c>
      <c r="L317">
        <v>250</v>
      </c>
    </row>
    <row r="318" spans="1:12" ht="14.4" customHeight="1">
      <c r="A318" s="105" t="s">
        <v>168</v>
      </c>
      <c r="B318" s="8">
        <v>35</v>
      </c>
      <c r="C318" s="8" t="s">
        <v>1</v>
      </c>
      <c r="D318" s="8"/>
      <c r="E318" s="8">
        <v>3.73</v>
      </c>
      <c r="F318" s="8">
        <v>3.73</v>
      </c>
      <c r="G318">
        <v>110.99733999999999</v>
      </c>
      <c r="H318" s="91">
        <v>0</v>
      </c>
      <c r="K318" t="s">
        <v>334</v>
      </c>
      <c r="L318">
        <v>30</v>
      </c>
    </row>
    <row r="319" spans="1:12" ht="14.4" customHeight="1">
      <c r="A319" s="105" t="s">
        <v>16</v>
      </c>
      <c r="B319" s="8">
        <v>35</v>
      </c>
      <c r="C319" s="8" t="s">
        <v>34</v>
      </c>
      <c r="D319" s="8">
        <v>422.73970164460661</v>
      </c>
      <c r="E319" s="8"/>
      <c r="F319" s="8">
        <v>422.73970164460661</v>
      </c>
      <c r="G319">
        <v>99.99911002814153</v>
      </c>
      <c r="H319" s="91">
        <v>0</v>
      </c>
      <c r="L319">
        <v>3774</v>
      </c>
    </row>
    <row r="320" spans="1:12" ht="14.4" customHeight="1">
      <c r="A320" s="105" t="s">
        <v>16</v>
      </c>
      <c r="B320" s="8">
        <v>35</v>
      </c>
      <c r="C320" s="8" t="s">
        <v>1</v>
      </c>
      <c r="D320" s="8">
        <v>1198.5465838890543</v>
      </c>
      <c r="E320" s="8"/>
      <c r="F320" s="8">
        <v>1198.5465838890543</v>
      </c>
      <c r="G320">
        <v>99.999110028141544</v>
      </c>
      <c r="H320" s="91">
        <v>0</v>
      </c>
      <c r="L320">
        <v>10700</v>
      </c>
    </row>
    <row r="321" spans="1:12" ht="14.4" customHeight="1">
      <c r="A321" s="105" t="s">
        <v>904</v>
      </c>
      <c r="B321" s="8">
        <v>35</v>
      </c>
      <c r="C321" s="8" t="s">
        <v>34</v>
      </c>
      <c r="D321" s="8">
        <v>11.201369942888357</v>
      </c>
      <c r="E321" s="8"/>
      <c r="F321" s="8">
        <v>11.201369942888357</v>
      </c>
      <c r="G321">
        <v>99.99911002814153</v>
      </c>
      <c r="H321" s="91">
        <v>0</v>
      </c>
      <c r="I321">
        <v>1</v>
      </c>
      <c r="L321">
        <v>100</v>
      </c>
    </row>
    <row r="322" spans="1:12" ht="14.4" customHeight="1">
      <c r="A322" s="105" t="s">
        <v>492</v>
      </c>
      <c r="B322" s="8">
        <v>35</v>
      </c>
      <c r="C322" s="8" t="s">
        <v>34</v>
      </c>
      <c r="D322" s="8"/>
      <c r="E322" s="8">
        <v>4.4805479771553429</v>
      </c>
      <c r="F322" s="8"/>
      <c r="I322">
        <v>1</v>
      </c>
      <c r="L322">
        <v>40</v>
      </c>
    </row>
    <row r="323" spans="1:12" ht="14.4" customHeight="1">
      <c r="A323" s="105" t="s">
        <v>169</v>
      </c>
      <c r="B323" s="8">
        <v>35</v>
      </c>
      <c r="C323" s="8" t="s">
        <v>1</v>
      </c>
      <c r="D323" s="8">
        <v>127.5</v>
      </c>
      <c r="E323" s="8">
        <v>5.0999999999999996</v>
      </c>
      <c r="F323" s="8">
        <v>132.6</v>
      </c>
      <c r="G323">
        <v>127.15072395273899</v>
      </c>
      <c r="H323" s="91">
        <v>0</v>
      </c>
      <c r="J323" t="s">
        <v>334</v>
      </c>
      <c r="K323" t="s">
        <v>334</v>
      </c>
      <c r="L323">
        <v>931</v>
      </c>
    </row>
    <row r="324" spans="1:12" ht="14.4" customHeight="1">
      <c r="A324" s="105" t="s">
        <v>170</v>
      </c>
      <c r="B324" s="8">
        <v>35</v>
      </c>
      <c r="C324" s="8" t="s">
        <v>1</v>
      </c>
      <c r="D324" s="8">
        <v>681.9</v>
      </c>
      <c r="E324" s="8"/>
      <c r="F324" s="8">
        <v>681.9</v>
      </c>
      <c r="G324">
        <v>226.81050894187777</v>
      </c>
      <c r="H324" s="91">
        <v>0</v>
      </c>
      <c r="J324" t="s">
        <v>334</v>
      </c>
      <c r="L324">
        <v>2684</v>
      </c>
    </row>
    <row r="325" spans="1:12" ht="14.4" customHeight="1">
      <c r="A325" s="105" t="s">
        <v>459</v>
      </c>
      <c r="B325" s="8">
        <v>35</v>
      </c>
      <c r="C325" s="8" t="s">
        <v>122</v>
      </c>
      <c r="D325" s="8"/>
      <c r="E325" s="8">
        <v>114.81404191460567</v>
      </c>
      <c r="F325" s="8">
        <v>114.81404191460567</v>
      </c>
      <c r="G325">
        <v>99.999110028141516</v>
      </c>
      <c r="H325" s="91">
        <v>0</v>
      </c>
      <c r="I325">
        <v>1</v>
      </c>
      <c r="L325">
        <v>1025</v>
      </c>
    </row>
    <row r="326" spans="1:12" ht="14.4" customHeight="1">
      <c r="A326" s="105" t="s">
        <v>864</v>
      </c>
      <c r="B326" s="8">
        <v>35</v>
      </c>
      <c r="C326" s="8" t="s">
        <v>1</v>
      </c>
      <c r="D326" s="8">
        <v>12.1</v>
      </c>
      <c r="E326" s="8"/>
      <c r="F326" s="8">
        <v>12.1</v>
      </c>
      <c r="G326">
        <v>96.44780357142858</v>
      </c>
      <c r="H326" s="91">
        <v>0</v>
      </c>
      <c r="J326" t="s">
        <v>334</v>
      </c>
      <c r="L326">
        <v>112</v>
      </c>
    </row>
    <row r="327" spans="1:12" ht="14.4" customHeight="1">
      <c r="A327" s="105" t="s">
        <v>153</v>
      </c>
      <c r="B327" s="8">
        <v>35</v>
      </c>
      <c r="C327" s="8" t="s">
        <v>34</v>
      </c>
      <c r="D327" s="8">
        <v>3.3604109828665072</v>
      </c>
      <c r="E327" s="8"/>
      <c r="F327" s="8">
        <v>3.3604109828665072</v>
      </c>
      <c r="G327">
        <v>99.99911002814153</v>
      </c>
      <c r="H327" s="91">
        <v>0</v>
      </c>
      <c r="I327">
        <v>1</v>
      </c>
      <c r="L327">
        <v>30</v>
      </c>
    </row>
    <row r="328" spans="1:12" ht="14.4" customHeight="1">
      <c r="A328" s="105" t="s">
        <v>171</v>
      </c>
      <c r="B328" s="8">
        <v>37</v>
      </c>
      <c r="C328" s="8" t="s">
        <v>46</v>
      </c>
      <c r="D328" s="8">
        <v>4.5599999999999996</v>
      </c>
      <c r="E328" s="8"/>
      <c r="F328" s="8">
        <v>4.5599999999999996</v>
      </c>
      <c r="G328">
        <v>35.39908173913043</v>
      </c>
      <c r="H328" s="91">
        <v>6</v>
      </c>
      <c r="J328" t="s">
        <v>334</v>
      </c>
      <c r="L328">
        <v>115</v>
      </c>
    </row>
    <row r="329" spans="1:12" ht="14.4" customHeight="1">
      <c r="A329" s="105" t="s">
        <v>175</v>
      </c>
      <c r="B329" s="8">
        <v>37</v>
      </c>
      <c r="C329" s="8" t="s">
        <v>34</v>
      </c>
      <c r="D329" s="8">
        <v>9</v>
      </c>
      <c r="E329" s="8"/>
      <c r="F329" s="8">
        <v>9</v>
      </c>
      <c r="G329">
        <v>123.61015384615385</v>
      </c>
      <c r="H329" s="91">
        <v>0</v>
      </c>
      <c r="J329" t="s">
        <v>334</v>
      </c>
      <c r="L329">
        <v>65</v>
      </c>
    </row>
    <row r="330" spans="1:12" ht="14.4" customHeight="1">
      <c r="A330" s="105" t="s">
        <v>172</v>
      </c>
      <c r="B330" s="8">
        <v>37</v>
      </c>
      <c r="C330" s="8" t="s">
        <v>46</v>
      </c>
      <c r="D330" s="8">
        <v>20.94</v>
      </c>
      <c r="E330" s="8"/>
      <c r="F330" s="8">
        <v>20.94</v>
      </c>
      <c r="G330">
        <v>113.98765609756099</v>
      </c>
      <c r="H330" s="91">
        <v>6</v>
      </c>
      <c r="J330" t="s">
        <v>334</v>
      </c>
      <c r="L330">
        <v>164</v>
      </c>
    </row>
    <row r="331" spans="1:12" ht="14.4" customHeight="1">
      <c r="A331" s="105" t="s">
        <v>173</v>
      </c>
      <c r="B331" s="8">
        <v>37</v>
      </c>
      <c r="C331" s="8" t="s">
        <v>46</v>
      </c>
      <c r="D331" s="8">
        <v>267.97000000000003</v>
      </c>
      <c r="E331" s="8"/>
      <c r="F331" s="8">
        <v>267.97000000000003</v>
      </c>
      <c r="G331">
        <v>177.20558355555556</v>
      </c>
      <c r="H331" s="91">
        <v>6</v>
      </c>
      <c r="J331" t="s">
        <v>334</v>
      </c>
      <c r="L331">
        <v>1350</v>
      </c>
    </row>
    <row r="332" spans="1:12" ht="14.4" customHeight="1">
      <c r="A332" s="105" t="s">
        <v>647</v>
      </c>
      <c r="B332" s="8">
        <v>37</v>
      </c>
      <c r="C332" s="8" t="s">
        <v>46</v>
      </c>
      <c r="D332" s="8">
        <v>5.1974356535001975</v>
      </c>
      <c r="E332" s="8"/>
      <c r="F332" s="8">
        <v>5.1974356535001975</v>
      </c>
      <c r="G332">
        <v>79.999288022513213</v>
      </c>
      <c r="H332" s="91">
        <v>0</v>
      </c>
      <c r="I332">
        <v>1</v>
      </c>
      <c r="L332">
        <v>58</v>
      </c>
    </row>
    <row r="333" spans="1:12" ht="14.4" customHeight="1">
      <c r="A333" s="105" t="s">
        <v>648</v>
      </c>
      <c r="B333" s="8">
        <v>37</v>
      </c>
      <c r="C333" s="8" t="s">
        <v>46</v>
      </c>
      <c r="D333" s="8">
        <v>56.75</v>
      </c>
      <c r="E333" s="8"/>
      <c r="F333" s="8">
        <v>56.75</v>
      </c>
      <c r="G333">
        <v>84.438325000000006</v>
      </c>
      <c r="H333" s="91">
        <v>0</v>
      </c>
      <c r="J333" t="s">
        <v>334</v>
      </c>
      <c r="L333">
        <v>600</v>
      </c>
    </row>
    <row r="334" spans="1:12" ht="14.4" customHeight="1">
      <c r="A334" s="105" t="s">
        <v>16</v>
      </c>
      <c r="B334" s="8">
        <v>37</v>
      </c>
      <c r="C334" s="8" t="s">
        <v>34</v>
      </c>
      <c r="D334" s="8">
        <v>6.9000438848192287</v>
      </c>
      <c r="E334" s="8"/>
      <c r="F334" s="8">
        <v>6.9000438848192287</v>
      </c>
      <c r="G334">
        <v>79.999288022513227</v>
      </c>
      <c r="H334" s="91">
        <v>0</v>
      </c>
      <c r="I334">
        <v>1</v>
      </c>
      <c r="L334">
        <v>77</v>
      </c>
    </row>
    <row r="335" spans="1:12" ht="14.4" customHeight="1">
      <c r="A335" s="105" t="s">
        <v>41</v>
      </c>
      <c r="B335" s="8">
        <v>37</v>
      </c>
      <c r="C335" s="8" t="s">
        <v>46</v>
      </c>
      <c r="D335" s="8">
        <v>56.096460673984893</v>
      </c>
      <c r="E335" s="8"/>
      <c r="F335" s="8">
        <v>56.096460673984893</v>
      </c>
      <c r="G335">
        <v>79.999288022513213</v>
      </c>
      <c r="H335" s="91">
        <v>0</v>
      </c>
      <c r="I335">
        <v>1</v>
      </c>
      <c r="L335">
        <v>626</v>
      </c>
    </row>
    <row r="336" spans="1:12" ht="14.4" customHeight="1">
      <c r="A336" s="105" t="s">
        <v>174</v>
      </c>
      <c r="B336" s="8">
        <v>37</v>
      </c>
      <c r="C336" s="8" t="s">
        <v>46</v>
      </c>
      <c r="D336" s="8">
        <v>50.33</v>
      </c>
      <c r="E336" s="8"/>
      <c r="F336" s="8">
        <v>50.33</v>
      </c>
      <c r="G336">
        <v>219.17855707317074</v>
      </c>
      <c r="H336" s="91">
        <v>3</v>
      </c>
      <c r="J336" t="s">
        <v>334</v>
      </c>
      <c r="L336">
        <v>205</v>
      </c>
    </row>
    <row r="337" spans="1:12" ht="14.4" customHeight="1">
      <c r="A337" s="105" t="s">
        <v>458</v>
      </c>
      <c r="B337" s="8">
        <v>37</v>
      </c>
      <c r="C337" s="8" t="s">
        <v>46</v>
      </c>
      <c r="D337" s="8">
        <v>1002.9</v>
      </c>
      <c r="E337" s="8"/>
      <c r="F337" s="8">
        <v>1002.9</v>
      </c>
      <c r="G337">
        <v>168.26328622439391</v>
      </c>
      <c r="H337" s="91">
        <v>4</v>
      </c>
      <c r="J337" t="s">
        <v>334</v>
      </c>
      <c r="L337">
        <v>5321</v>
      </c>
    </row>
    <row r="338" spans="1:12" ht="14.4" customHeight="1">
      <c r="A338" s="105" t="s">
        <v>337</v>
      </c>
      <c r="B338" s="8">
        <v>39</v>
      </c>
      <c r="C338" s="8" t="s">
        <v>1</v>
      </c>
      <c r="D338" s="8">
        <v>35.844383817242743</v>
      </c>
      <c r="E338" s="8"/>
      <c r="F338" s="8">
        <v>35.844383817242743</v>
      </c>
      <c r="G338">
        <v>79.999288022513213</v>
      </c>
      <c r="H338" s="91">
        <v>0</v>
      </c>
      <c r="I338">
        <v>1</v>
      </c>
      <c r="J338" t="s">
        <v>69</v>
      </c>
      <c r="L338">
        <v>400</v>
      </c>
    </row>
    <row r="339" spans="1:12" ht="14.4" customHeight="1">
      <c r="A339" s="105" t="s">
        <v>916</v>
      </c>
      <c r="B339" s="8">
        <v>39</v>
      </c>
      <c r="C339" s="8" t="s">
        <v>1</v>
      </c>
      <c r="D339" s="8">
        <v>94.629173277520849</v>
      </c>
      <c r="E339" s="8"/>
      <c r="F339" s="8">
        <v>94.629173277520849</v>
      </c>
      <c r="G339">
        <v>79.999288022513227</v>
      </c>
      <c r="H339" s="91">
        <v>0</v>
      </c>
      <c r="I339">
        <v>1</v>
      </c>
      <c r="J339" t="s">
        <v>69</v>
      </c>
      <c r="L339">
        <v>1056</v>
      </c>
    </row>
    <row r="340" spans="1:12" ht="14.4" customHeight="1">
      <c r="A340" s="105" t="s">
        <v>323</v>
      </c>
      <c r="B340" s="8">
        <v>39</v>
      </c>
      <c r="C340" s="8" t="s">
        <v>1</v>
      </c>
      <c r="D340" s="8">
        <v>27.5</v>
      </c>
      <c r="E340" s="8"/>
      <c r="F340" s="8">
        <v>27.5</v>
      </c>
      <c r="G340">
        <v>33.311194029850746</v>
      </c>
      <c r="H340" s="91">
        <v>0</v>
      </c>
      <c r="J340" t="s">
        <v>334</v>
      </c>
      <c r="L340">
        <v>737</v>
      </c>
    </row>
    <row r="341" spans="1:12" ht="14.4" customHeight="1">
      <c r="A341" s="105" t="s">
        <v>176</v>
      </c>
      <c r="B341" s="8">
        <v>39</v>
      </c>
      <c r="C341" s="8" t="s">
        <v>1</v>
      </c>
      <c r="D341" s="8">
        <v>15.9</v>
      </c>
      <c r="E341" s="8"/>
      <c r="F341" s="8">
        <v>15.9</v>
      </c>
      <c r="G341">
        <v>149.41648421052633</v>
      </c>
      <c r="H341" s="91">
        <v>0</v>
      </c>
      <c r="J341" t="s">
        <v>334</v>
      </c>
      <c r="L341">
        <v>95</v>
      </c>
    </row>
    <row r="342" spans="1:12" ht="14.4" customHeight="1">
      <c r="A342" s="105" t="s">
        <v>177</v>
      </c>
      <c r="B342" s="8">
        <v>39</v>
      </c>
      <c r="C342" s="8" t="s">
        <v>1</v>
      </c>
      <c r="D342" s="8">
        <v>3.2</v>
      </c>
      <c r="E342" s="8"/>
      <c r="F342" s="8">
        <v>3.2</v>
      </c>
      <c r="G342">
        <v>54.937846153846152</v>
      </c>
      <c r="H342" s="91">
        <v>0</v>
      </c>
      <c r="J342" t="s">
        <v>334</v>
      </c>
      <c r="L342">
        <v>52</v>
      </c>
    </row>
    <row r="343" spans="1:12" ht="14.4" customHeight="1">
      <c r="A343" s="105" t="s">
        <v>178</v>
      </c>
      <c r="B343" s="8">
        <v>39</v>
      </c>
      <c r="C343" s="8" t="s">
        <v>1</v>
      </c>
      <c r="D343" s="8">
        <v>13.74</v>
      </c>
      <c r="E343" s="8"/>
      <c r="F343" s="8">
        <v>13.74</v>
      </c>
      <c r="G343">
        <v>40.887492000000002</v>
      </c>
      <c r="H343" s="91">
        <v>0</v>
      </c>
      <c r="J343" t="s">
        <v>334</v>
      </c>
      <c r="L343">
        <v>300</v>
      </c>
    </row>
    <row r="344" spans="1:12" ht="14.4" customHeight="1">
      <c r="A344" s="105" t="s">
        <v>188</v>
      </c>
      <c r="B344" s="8">
        <v>39</v>
      </c>
      <c r="C344" s="8" t="s">
        <v>1</v>
      </c>
      <c r="D344" s="8"/>
      <c r="E344" s="8">
        <v>293.92394730139051</v>
      </c>
      <c r="F344" s="8">
        <v>293.92394730139051</v>
      </c>
      <c r="G344">
        <v>79.999288022513227</v>
      </c>
      <c r="I344">
        <v>1</v>
      </c>
      <c r="L344">
        <v>3280</v>
      </c>
    </row>
    <row r="345" spans="1:12" ht="14.4" customHeight="1">
      <c r="A345" s="105" t="s">
        <v>179</v>
      </c>
      <c r="B345" s="8">
        <v>39</v>
      </c>
      <c r="C345" s="8" t="s">
        <v>1</v>
      </c>
      <c r="D345" s="8">
        <v>18.8</v>
      </c>
      <c r="E345" s="8"/>
      <c r="F345" s="8">
        <v>18.8</v>
      </c>
      <c r="G345">
        <v>54.140361290322588</v>
      </c>
      <c r="H345" s="91">
        <v>0</v>
      </c>
      <c r="J345" t="s">
        <v>334</v>
      </c>
      <c r="L345">
        <v>310</v>
      </c>
    </row>
    <row r="346" spans="1:12" ht="14.4" customHeight="1">
      <c r="A346" s="105" t="s">
        <v>908</v>
      </c>
      <c r="B346" s="8">
        <v>39</v>
      </c>
      <c r="C346" s="8" t="s">
        <v>1</v>
      </c>
      <c r="D346" s="8">
        <v>5.3766575725864119</v>
      </c>
      <c r="E346" s="8"/>
      <c r="F346" s="8">
        <v>5.3766575725864119</v>
      </c>
      <c r="G346">
        <v>79.999288022513213</v>
      </c>
      <c r="H346" s="91">
        <v>0</v>
      </c>
      <c r="I346">
        <v>1</v>
      </c>
      <c r="L346">
        <v>60</v>
      </c>
    </row>
    <row r="347" spans="1:12" ht="14.4" customHeight="1">
      <c r="A347" s="105" t="s">
        <v>909</v>
      </c>
      <c r="B347" s="8">
        <v>39</v>
      </c>
      <c r="C347" s="8" t="s">
        <v>1</v>
      </c>
      <c r="D347" s="8">
        <v>8.6922630756813657</v>
      </c>
      <c r="E347" s="8"/>
      <c r="F347" s="8">
        <v>8.6922630756813657</v>
      </c>
      <c r="G347">
        <v>79.999288022513227</v>
      </c>
      <c r="H347" s="91">
        <v>0</v>
      </c>
      <c r="I347">
        <v>1</v>
      </c>
      <c r="L347">
        <v>97</v>
      </c>
    </row>
    <row r="348" spans="1:12" ht="14.4" customHeight="1">
      <c r="A348" s="105" t="s">
        <v>346</v>
      </c>
      <c r="B348" s="8">
        <v>39</v>
      </c>
      <c r="C348" s="8" t="s">
        <v>1</v>
      </c>
      <c r="D348" s="8">
        <v>40.32493179439809</v>
      </c>
      <c r="E348" s="8"/>
      <c r="F348" s="8">
        <v>40.32493179439809</v>
      </c>
      <c r="G348">
        <v>79.999288022513227</v>
      </c>
      <c r="H348" s="91">
        <v>0</v>
      </c>
      <c r="I348">
        <v>1</v>
      </c>
      <c r="L348">
        <v>450</v>
      </c>
    </row>
    <row r="349" spans="1:12" ht="14.4" customHeight="1">
      <c r="A349" s="105" t="s">
        <v>180</v>
      </c>
      <c r="B349" s="8">
        <v>39</v>
      </c>
      <c r="C349" s="8" t="s">
        <v>1</v>
      </c>
      <c r="D349" s="8">
        <v>26.883287862932058</v>
      </c>
      <c r="E349" s="8"/>
      <c r="F349" s="8">
        <v>26.883287862932058</v>
      </c>
      <c r="G349">
        <v>79.999288022513227</v>
      </c>
      <c r="H349" s="91">
        <v>0</v>
      </c>
      <c r="I349">
        <v>1</v>
      </c>
      <c r="L349">
        <v>300</v>
      </c>
    </row>
    <row r="350" spans="1:12" ht="14.4" customHeight="1">
      <c r="A350" s="105" t="s">
        <v>349</v>
      </c>
      <c r="B350" s="8">
        <v>39</v>
      </c>
      <c r="C350" s="8" t="s">
        <v>1</v>
      </c>
      <c r="D350" s="8"/>
      <c r="E350" s="8">
        <v>75.09</v>
      </c>
      <c r="F350" s="8">
        <v>75.09</v>
      </c>
      <c r="G350">
        <v>55.863205500000007</v>
      </c>
      <c r="H350" s="91">
        <v>0</v>
      </c>
      <c r="K350" t="s">
        <v>334</v>
      </c>
      <c r="L350">
        <v>1200</v>
      </c>
    </row>
    <row r="351" spans="1:12" ht="14.4" customHeight="1">
      <c r="A351" s="105" t="s">
        <v>351</v>
      </c>
      <c r="B351" s="8">
        <v>39</v>
      </c>
      <c r="C351" s="8" t="s">
        <v>1</v>
      </c>
      <c r="D351" s="8">
        <v>41</v>
      </c>
      <c r="E351" s="8"/>
      <c r="F351" s="8">
        <v>41</v>
      </c>
      <c r="G351">
        <v>36.749337349397592</v>
      </c>
      <c r="H351" s="91">
        <v>0</v>
      </c>
      <c r="I351">
        <v>2</v>
      </c>
      <c r="L351">
        <v>996</v>
      </c>
    </row>
    <row r="352" spans="1:12" ht="14.4" customHeight="1">
      <c r="A352" s="105" t="s">
        <v>353</v>
      </c>
      <c r="B352" s="8">
        <v>39</v>
      </c>
      <c r="C352" s="8" t="s">
        <v>1</v>
      </c>
      <c r="D352" s="8"/>
      <c r="E352" s="8">
        <v>1.6990000000000001</v>
      </c>
      <c r="F352" s="8">
        <v>1.6990000000000001</v>
      </c>
      <c r="G352">
        <v>50.558842000000006</v>
      </c>
      <c r="H352" s="91">
        <v>0</v>
      </c>
      <c r="K352" t="s">
        <v>334</v>
      </c>
      <c r="L352">
        <v>30</v>
      </c>
    </row>
    <row r="353" spans="1:12" ht="14.4" customHeight="1">
      <c r="A353" s="105" t="s">
        <v>356</v>
      </c>
      <c r="B353" s="8">
        <v>39</v>
      </c>
      <c r="C353" s="8" t="s">
        <v>1</v>
      </c>
      <c r="D353" s="8">
        <v>29.123561851509731</v>
      </c>
      <c r="E353" s="8"/>
      <c r="F353" s="8">
        <v>29.123561851509731</v>
      </c>
      <c r="G353">
        <v>79.999288022513227</v>
      </c>
      <c r="H353" s="91">
        <v>0</v>
      </c>
      <c r="I353">
        <v>1</v>
      </c>
      <c r="L353">
        <v>325</v>
      </c>
    </row>
    <row r="354" spans="1:12" ht="14.4" customHeight="1">
      <c r="A354" s="105" t="s">
        <v>358</v>
      </c>
      <c r="B354" s="8">
        <v>39</v>
      </c>
      <c r="C354" s="8" t="s">
        <v>1</v>
      </c>
      <c r="D354" s="8">
        <v>2.67</v>
      </c>
      <c r="E354" s="8"/>
      <c r="F354" s="8">
        <v>2.67</v>
      </c>
      <c r="G354">
        <v>52.969239999999999</v>
      </c>
      <c r="H354" s="91">
        <v>0</v>
      </c>
      <c r="J354" t="s">
        <v>334</v>
      </c>
      <c r="L354">
        <v>45</v>
      </c>
    </row>
    <row r="355" spans="1:12" ht="14.4" customHeight="1">
      <c r="A355" s="105" t="s">
        <v>181</v>
      </c>
      <c r="B355" s="8">
        <v>39</v>
      </c>
      <c r="C355" s="8" t="s">
        <v>1</v>
      </c>
      <c r="D355" s="8">
        <v>20.103999999999999</v>
      </c>
      <c r="E355" s="8"/>
      <c r="F355" s="8">
        <v>20.103999999999999</v>
      </c>
      <c r="G355">
        <v>35.895289919999996</v>
      </c>
      <c r="H355" s="91">
        <v>0</v>
      </c>
      <c r="J355" t="s">
        <v>334</v>
      </c>
      <c r="L355">
        <v>500</v>
      </c>
    </row>
    <row r="356" spans="1:12" ht="14.4" customHeight="1">
      <c r="A356" s="105" t="s">
        <v>820</v>
      </c>
      <c r="B356" s="8">
        <v>39</v>
      </c>
      <c r="C356" s="8" t="s">
        <v>1</v>
      </c>
      <c r="D356" s="8">
        <v>10.7</v>
      </c>
      <c r="E356" s="8"/>
      <c r="F356" s="8">
        <v>10.7</v>
      </c>
      <c r="G356">
        <v>43.419627272727269</v>
      </c>
      <c r="H356" s="91">
        <v>0</v>
      </c>
      <c r="J356" t="s">
        <v>334</v>
      </c>
      <c r="L356">
        <v>220</v>
      </c>
    </row>
    <row r="357" spans="1:12" ht="14.4" customHeight="1">
      <c r="A357" s="105" t="s">
        <v>368</v>
      </c>
      <c r="B357" s="8">
        <v>39</v>
      </c>
      <c r="C357" s="8" t="s">
        <v>1</v>
      </c>
      <c r="D357" s="8">
        <v>9.4091507520262212</v>
      </c>
      <c r="E357" s="8"/>
      <c r="F357" s="8">
        <v>9.4091507520262212</v>
      </c>
      <c r="G357">
        <v>79.999288022513227</v>
      </c>
      <c r="H357" s="91">
        <v>0</v>
      </c>
      <c r="I357">
        <v>1</v>
      </c>
      <c r="L357">
        <v>105</v>
      </c>
    </row>
    <row r="358" spans="1:12" ht="14.4" customHeight="1">
      <c r="A358" s="105" t="s">
        <v>370</v>
      </c>
      <c r="B358" s="8">
        <v>39</v>
      </c>
      <c r="C358" s="8" t="s">
        <v>1</v>
      </c>
      <c r="D358" s="8">
        <v>26.883287862932058</v>
      </c>
      <c r="E358" s="8"/>
      <c r="F358" s="8">
        <v>26.883287862932058</v>
      </c>
      <c r="G358">
        <v>79.999288022513227</v>
      </c>
      <c r="H358" s="91">
        <v>0</v>
      </c>
      <c r="I358">
        <v>1</v>
      </c>
      <c r="L358">
        <v>300</v>
      </c>
    </row>
    <row r="359" spans="1:12" ht="14.4" customHeight="1">
      <c r="A359" s="105" t="s">
        <v>879</v>
      </c>
      <c r="B359" s="8">
        <v>39</v>
      </c>
      <c r="C359" s="8" t="s">
        <v>1</v>
      </c>
      <c r="D359" s="8">
        <v>66.580942940528402</v>
      </c>
      <c r="E359" s="8"/>
      <c r="F359" s="8">
        <v>66.580942940528402</v>
      </c>
      <c r="G359">
        <v>79.999288022513227</v>
      </c>
      <c r="H359" s="91">
        <v>0</v>
      </c>
      <c r="I359">
        <v>1</v>
      </c>
      <c r="L359">
        <v>743</v>
      </c>
    </row>
    <row r="360" spans="1:12" ht="14.4" customHeight="1">
      <c r="A360" s="105" t="s">
        <v>182</v>
      </c>
      <c r="B360" s="8">
        <v>39</v>
      </c>
      <c r="C360" s="8" t="s">
        <v>1</v>
      </c>
      <c r="D360" s="8">
        <v>14.67</v>
      </c>
      <c r="E360" s="8"/>
      <c r="F360" s="8">
        <v>14.67</v>
      </c>
      <c r="G360">
        <v>58.206648000000001</v>
      </c>
      <c r="H360" s="91">
        <v>0</v>
      </c>
      <c r="J360" t="s">
        <v>334</v>
      </c>
      <c r="L360">
        <v>225</v>
      </c>
    </row>
    <row r="361" spans="1:12" ht="14.4" customHeight="1">
      <c r="A361" s="105" t="s">
        <v>373</v>
      </c>
      <c r="B361" s="8">
        <v>39</v>
      </c>
      <c r="C361" s="8" t="s">
        <v>1</v>
      </c>
      <c r="D361" s="8">
        <v>18.101413827707585</v>
      </c>
      <c r="E361" s="8"/>
      <c r="F361" s="8">
        <v>18.101413827707585</v>
      </c>
      <c r="G361">
        <v>79.999288022513213</v>
      </c>
      <c r="H361" s="91">
        <v>0</v>
      </c>
      <c r="I361">
        <v>1</v>
      </c>
      <c r="L361">
        <v>202</v>
      </c>
    </row>
    <row r="362" spans="1:12" ht="14.4" customHeight="1">
      <c r="A362" s="105" t="s">
        <v>517</v>
      </c>
      <c r="B362" s="8">
        <v>39</v>
      </c>
      <c r="C362" s="8" t="s">
        <v>1</v>
      </c>
      <c r="D362" s="8">
        <v>732.06</v>
      </c>
      <c r="E362" s="8"/>
      <c r="F362" s="8">
        <v>732.06</v>
      </c>
      <c r="G362">
        <v>74.758550034317082</v>
      </c>
      <c r="H362" s="91">
        <v>0</v>
      </c>
      <c r="J362" t="s">
        <v>334</v>
      </c>
      <c r="L362">
        <v>8742</v>
      </c>
    </row>
    <row r="363" spans="1:12" ht="14.4" customHeight="1">
      <c r="A363" s="105" t="s">
        <v>375</v>
      </c>
      <c r="B363" s="8">
        <v>39</v>
      </c>
      <c r="C363" s="8" t="s">
        <v>1</v>
      </c>
      <c r="D363" s="8">
        <v>6.7208219657330144</v>
      </c>
      <c r="E363" s="8"/>
      <c r="F363" s="8">
        <v>6.7208219657330144</v>
      </c>
      <c r="G363">
        <v>79.999288022513227</v>
      </c>
      <c r="H363" s="91">
        <v>0</v>
      </c>
      <c r="I363">
        <v>1</v>
      </c>
      <c r="L363">
        <v>75</v>
      </c>
    </row>
    <row r="364" spans="1:12" ht="14.4" customHeight="1">
      <c r="A364" s="105" t="s">
        <v>183</v>
      </c>
      <c r="B364" s="8">
        <v>39</v>
      </c>
      <c r="C364" s="8" t="s">
        <v>1</v>
      </c>
      <c r="D364" s="8">
        <v>30.195</v>
      </c>
      <c r="E364" s="8"/>
      <c r="F364" s="8">
        <v>30.195</v>
      </c>
      <c r="G364">
        <v>55.351713141683774</v>
      </c>
      <c r="H364" s="91">
        <v>0</v>
      </c>
      <c r="J364" t="s">
        <v>334</v>
      </c>
      <c r="L364">
        <v>487</v>
      </c>
    </row>
    <row r="365" spans="1:12" ht="14.4" customHeight="1">
      <c r="A365" s="105" t="s">
        <v>396</v>
      </c>
      <c r="B365" s="8">
        <v>39</v>
      </c>
      <c r="C365" s="8" t="s">
        <v>1</v>
      </c>
      <c r="D365" s="8">
        <v>8.0649863588796169</v>
      </c>
      <c r="E365" s="8"/>
      <c r="F365" s="8">
        <v>8.0649863588796169</v>
      </c>
      <c r="G365">
        <v>79.999288022513213</v>
      </c>
      <c r="H365" s="91">
        <v>0</v>
      </c>
      <c r="I365">
        <v>1</v>
      </c>
      <c r="L365">
        <v>90</v>
      </c>
    </row>
    <row r="366" spans="1:12" ht="14.4" customHeight="1">
      <c r="A366" s="105" t="s">
        <v>649</v>
      </c>
      <c r="B366" s="8">
        <v>39</v>
      </c>
      <c r="C366" s="8" t="s">
        <v>145</v>
      </c>
      <c r="D366" s="8">
        <v>11.4</v>
      </c>
      <c r="E366" s="8"/>
      <c r="F366" s="8">
        <v>11.4</v>
      </c>
      <c r="G366">
        <v>113.08040000000001</v>
      </c>
      <c r="H366" s="91">
        <v>0</v>
      </c>
      <c r="J366" t="s">
        <v>334</v>
      </c>
      <c r="L366">
        <v>90</v>
      </c>
    </row>
    <row r="367" spans="1:12" ht="14.4" customHeight="1">
      <c r="A367" s="105" t="s">
        <v>880</v>
      </c>
      <c r="B367" s="8">
        <v>39</v>
      </c>
      <c r="C367" s="8" t="s">
        <v>1</v>
      </c>
      <c r="D367" s="8">
        <v>3</v>
      </c>
      <c r="E367" s="8"/>
      <c r="F367" s="8">
        <v>3</v>
      </c>
      <c r="G367">
        <v>86.394193548387108</v>
      </c>
      <c r="H367" s="91">
        <v>0</v>
      </c>
      <c r="I367">
        <v>2</v>
      </c>
      <c r="J367" t="s">
        <v>334</v>
      </c>
      <c r="L367">
        <v>31</v>
      </c>
    </row>
    <row r="368" spans="1:12" ht="14.4" customHeight="1">
      <c r="A368" s="105" t="s">
        <v>408</v>
      </c>
      <c r="B368" s="8">
        <v>39</v>
      </c>
      <c r="C368" s="8" t="s">
        <v>1</v>
      </c>
      <c r="D368" s="8">
        <v>19.535189180397296</v>
      </c>
      <c r="E368" s="8"/>
      <c r="F368" s="8">
        <v>19.535189180397296</v>
      </c>
      <c r="G368">
        <v>79.999288022513213</v>
      </c>
      <c r="H368" s="91">
        <v>0</v>
      </c>
      <c r="I368">
        <v>1</v>
      </c>
      <c r="L368">
        <v>218</v>
      </c>
    </row>
    <row r="369" spans="1:12" ht="14.4" customHeight="1">
      <c r="A369" s="105" t="s">
        <v>189</v>
      </c>
      <c r="B369" s="8">
        <v>39</v>
      </c>
      <c r="C369" s="8" t="s">
        <v>145</v>
      </c>
      <c r="D369" s="8"/>
      <c r="E369" s="8">
        <v>14.5</v>
      </c>
      <c r="F369" s="8">
        <v>14.5</v>
      </c>
      <c r="G369">
        <v>53.936374999999998</v>
      </c>
      <c r="H369" s="91">
        <v>0</v>
      </c>
      <c r="K369" t="s">
        <v>334</v>
      </c>
      <c r="L369">
        <v>240</v>
      </c>
    </row>
    <row r="370" spans="1:12" ht="14.4" customHeight="1">
      <c r="A370" s="105" t="s">
        <v>413</v>
      </c>
      <c r="B370" s="8">
        <v>39</v>
      </c>
      <c r="C370" s="8" t="s">
        <v>145</v>
      </c>
      <c r="D370" s="8">
        <v>21.685852209431861</v>
      </c>
      <c r="E370" s="8"/>
      <c r="F370" s="8">
        <v>21.685852209431861</v>
      </c>
      <c r="G370">
        <v>79.999288022513227</v>
      </c>
      <c r="H370" s="91">
        <v>0</v>
      </c>
      <c r="I370">
        <v>1</v>
      </c>
      <c r="L370">
        <v>242</v>
      </c>
    </row>
    <row r="371" spans="1:12" ht="14.4" customHeight="1">
      <c r="A371" s="105" t="s">
        <v>184</v>
      </c>
      <c r="B371" s="8">
        <v>39</v>
      </c>
      <c r="C371" s="8" t="s">
        <v>1</v>
      </c>
      <c r="D371" s="8">
        <v>10.914</v>
      </c>
      <c r="E371" s="8"/>
      <c r="F371" s="8">
        <v>10.914</v>
      </c>
      <c r="G371">
        <v>24.358410899999999</v>
      </c>
      <c r="H371" s="91">
        <v>0</v>
      </c>
      <c r="J371" t="s">
        <v>334</v>
      </c>
      <c r="L371">
        <v>400</v>
      </c>
    </row>
    <row r="372" spans="1:12" ht="14.4" customHeight="1">
      <c r="A372" s="105" t="s">
        <v>326</v>
      </c>
      <c r="B372" s="8">
        <v>39</v>
      </c>
      <c r="C372" s="8" t="s">
        <v>1</v>
      </c>
      <c r="D372" s="8">
        <v>4.83</v>
      </c>
      <c r="E372" s="8"/>
      <c r="F372" s="8">
        <v>4.83</v>
      </c>
      <c r="G372">
        <v>35.932784999999996</v>
      </c>
      <c r="H372" s="91">
        <v>0</v>
      </c>
      <c r="J372" t="s">
        <v>334</v>
      </c>
      <c r="L372">
        <v>120</v>
      </c>
    </row>
    <row r="373" spans="1:12" ht="14.4" customHeight="1">
      <c r="A373" s="105" t="s">
        <v>16</v>
      </c>
      <c r="B373" s="8">
        <v>39</v>
      </c>
      <c r="C373" s="8" t="s">
        <v>1</v>
      </c>
      <c r="D373" s="8">
        <v>1295.3264201956097</v>
      </c>
      <c r="E373" s="8"/>
      <c r="F373" s="8">
        <v>1295.3264201956097</v>
      </c>
      <c r="G373">
        <v>79.999288022513213</v>
      </c>
      <c r="H373" s="91">
        <v>0</v>
      </c>
      <c r="L373">
        <v>14455</v>
      </c>
    </row>
    <row r="374" spans="1:12" ht="14.4" customHeight="1">
      <c r="A374" s="105" t="s">
        <v>16</v>
      </c>
      <c r="B374" s="8">
        <v>39</v>
      </c>
      <c r="C374" s="8" t="s">
        <v>145</v>
      </c>
      <c r="D374" s="8">
        <v>40.32493179439809</v>
      </c>
      <c r="E374" s="8"/>
      <c r="F374" s="8">
        <v>40.32493179439809</v>
      </c>
      <c r="G374">
        <v>79.999288022513227</v>
      </c>
      <c r="H374" s="91">
        <v>0</v>
      </c>
      <c r="L374">
        <v>450</v>
      </c>
    </row>
    <row r="375" spans="1:12" ht="14.4" customHeight="1">
      <c r="A375" s="105" t="s">
        <v>881</v>
      </c>
      <c r="B375" s="8">
        <v>39</v>
      </c>
      <c r="C375" s="8" t="s">
        <v>1</v>
      </c>
      <c r="D375" s="8">
        <v>22.671572764406037</v>
      </c>
      <c r="E375" s="8"/>
      <c r="F375" s="8">
        <v>22.671572764406037</v>
      </c>
      <c r="G375">
        <v>79.999288022513227</v>
      </c>
      <c r="H375" s="91">
        <v>0</v>
      </c>
      <c r="I375">
        <v>1</v>
      </c>
      <c r="L375">
        <v>253</v>
      </c>
    </row>
    <row r="376" spans="1:12" ht="14.4" customHeight="1">
      <c r="A376" s="105" t="s">
        <v>185</v>
      </c>
      <c r="B376" s="8">
        <v>39</v>
      </c>
      <c r="C376" s="8" t="s">
        <v>1</v>
      </c>
      <c r="D376" s="8">
        <v>42.117150985260224</v>
      </c>
      <c r="E376" s="8"/>
      <c r="F376" s="8">
        <v>42.117150985260224</v>
      </c>
      <c r="G376">
        <v>79.999288022513213</v>
      </c>
      <c r="H376" s="91">
        <v>0</v>
      </c>
      <c r="I376">
        <v>1</v>
      </c>
      <c r="L376">
        <v>470</v>
      </c>
    </row>
    <row r="377" spans="1:12" ht="14.4" customHeight="1">
      <c r="A377" s="105" t="s">
        <v>186</v>
      </c>
      <c r="B377" s="8">
        <v>39</v>
      </c>
      <c r="C377" s="8" t="s">
        <v>1</v>
      </c>
      <c r="D377" s="8">
        <v>49.913304465510521</v>
      </c>
      <c r="E377" s="8"/>
      <c r="F377" s="8">
        <v>49.913304465510521</v>
      </c>
      <c r="G377">
        <v>79.999288022513227</v>
      </c>
      <c r="H377" s="91">
        <v>0</v>
      </c>
      <c r="I377">
        <v>1</v>
      </c>
      <c r="L377">
        <v>557</v>
      </c>
    </row>
    <row r="378" spans="1:12" ht="14.4" customHeight="1">
      <c r="A378" s="105" t="s">
        <v>468</v>
      </c>
      <c r="B378" s="8">
        <v>39</v>
      </c>
      <c r="C378" s="8" t="s">
        <v>1</v>
      </c>
      <c r="D378" s="8">
        <v>5</v>
      </c>
      <c r="E378" s="8"/>
      <c r="F378" s="8">
        <v>5</v>
      </c>
      <c r="G378">
        <v>48.518478260869564</v>
      </c>
      <c r="H378" s="91">
        <v>0</v>
      </c>
      <c r="J378" t="s">
        <v>334</v>
      </c>
      <c r="L378">
        <v>92</v>
      </c>
    </row>
    <row r="379" spans="1:12" ht="14.4" customHeight="1">
      <c r="A379" s="105" t="s">
        <v>187</v>
      </c>
      <c r="B379" s="8">
        <v>39</v>
      </c>
      <c r="C379" s="8" t="s">
        <v>1</v>
      </c>
      <c r="D379" s="8">
        <v>29.5</v>
      </c>
      <c r="E379" s="8"/>
      <c r="F379" s="8">
        <v>29.5</v>
      </c>
      <c r="G379">
        <v>142.35583783783784</v>
      </c>
      <c r="H379" s="91">
        <v>0</v>
      </c>
      <c r="J379" t="s">
        <v>334</v>
      </c>
      <c r="L379">
        <v>185</v>
      </c>
    </row>
    <row r="380" spans="1:12" ht="14.4" customHeight="1">
      <c r="A380" s="105" t="s">
        <v>471</v>
      </c>
      <c r="B380" s="8">
        <v>39</v>
      </c>
      <c r="C380" s="8" t="s">
        <v>1</v>
      </c>
      <c r="D380" s="8">
        <v>35.082000000000001</v>
      </c>
      <c r="E380" s="8"/>
      <c r="F380" s="8">
        <v>35.082000000000001</v>
      </c>
      <c r="G380">
        <v>59.429041138519928</v>
      </c>
      <c r="H380" s="91">
        <v>0</v>
      </c>
      <c r="J380" t="s">
        <v>334</v>
      </c>
      <c r="L380">
        <v>527</v>
      </c>
    </row>
    <row r="381" spans="1:12" ht="14.4" customHeight="1">
      <c r="A381" s="105" t="s">
        <v>882</v>
      </c>
      <c r="B381" s="8">
        <v>41</v>
      </c>
      <c r="C381" s="8" t="s">
        <v>58</v>
      </c>
      <c r="D381" s="8">
        <v>9.1</v>
      </c>
      <c r="E381" s="8"/>
      <c r="F381" s="8">
        <v>9.1</v>
      </c>
      <c r="G381">
        <v>162.47868</v>
      </c>
      <c r="H381" s="91">
        <v>0</v>
      </c>
      <c r="J381" t="s">
        <v>334</v>
      </c>
      <c r="L381">
        <v>50</v>
      </c>
    </row>
    <row r="382" spans="1:12" ht="14.4" customHeight="1">
      <c r="A382" s="105" t="s">
        <v>821</v>
      </c>
      <c r="B382" s="8">
        <v>41</v>
      </c>
      <c r="C382" s="8" t="s">
        <v>58</v>
      </c>
      <c r="D382" s="8">
        <v>30</v>
      </c>
      <c r="E382" s="8"/>
      <c r="F382" s="8">
        <v>30</v>
      </c>
      <c r="G382">
        <v>178.548</v>
      </c>
      <c r="H382" s="91">
        <v>0</v>
      </c>
      <c r="I382">
        <v>2</v>
      </c>
      <c r="J382" t="s">
        <v>334</v>
      </c>
      <c r="L382">
        <v>150</v>
      </c>
    </row>
    <row r="383" spans="1:12" ht="14.4" customHeight="1">
      <c r="A383" s="105" t="s">
        <v>371</v>
      </c>
      <c r="B383" s="8">
        <v>41</v>
      </c>
      <c r="C383" s="8" t="s">
        <v>58</v>
      </c>
      <c r="D383" s="8">
        <v>43.393000000000001</v>
      </c>
      <c r="E383" s="8"/>
      <c r="F383" s="8">
        <v>43.393000000000001</v>
      </c>
      <c r="G383">
        <v>143.47654377777778</v>
      </c>
      <c r="H383" s="91">
        <v>0</v>
      </c>
      <c r="J383" t="s">
        <v>334</v>
      </c>
      <c r="L383">
        <v>270</v>
      </c>
    </row>
    <row r="384" spans="1:12" ht="14.4" customHeight="1">
      <c r="A384" s="105" t="s">
        <v>650</v>
      </c>
      <c r="B384" s="8">
        <v>41</v>
      </c>
      <c r="C384" s="8" t="s">
        <v>58</v>
      </c>
      <c r="D384" s="8">
        <v>17.899999999999999</v>
      </c>
      <c r="E384" s="8"/>
      <c r="F384" s="8">
        <v>17.899999999999999</v>
      </c>
      <c r="G384">
        <v>141.41633628318581</v>
      </c>
      <c r="H384" s="91">
        <v>0</v>
      </c>
      <c r="J384" t="s">
        <v>334</v>
      </c>
      <c r="L384">
        <v>113</v>
      </c>
    </row>
    <row r="385" spans="1:12" ht="14.4" customHeight="1">
      <c r="A385" s="105" t="s">
        <v>192</v>
      </c>
      <c r="B385" s="8">
        <v>41</v>
      </c>
      <c r="C385" s="8" t="s">
        <v>58</v>
      </c>
      <c r="D385" s="8">
        <v>2385.25</v>
      </c>
      <c r="E385" s="8"/>
      <c r="F385" s="8">
        <v>2385.25</v>
      </c>
      <c r="G385">
        <v>134.84</v>
      </c>
      <c r="H385" s="91">
        <v>6</v>
      </c>
      <c r="I385">
        <v>4</v>
      </c>
      <c r="J385" t="s">
        <v>334</v>
      </c>
      <c r="L385">
        <v>14097</v>
      </c>
    </row>
    <row r="386" spans="1:12" ht="14.4" customHeight="1">
      <c r="A386" s="105" t="s">
        <v>191</v>
      </c>
      <c r="B386" s="8">
        <v>41</v>
      </c>
      <c r="C386" s="8" t="s">
        <v>58</v>
      </c>
      <c r="D386" s="8">
        <v>560.21</v>
      </c>
      <c r="E386" s="8"/>
      <c r="F386" s="8">
        <v>560.21</v>
      </c>
      <c r="G386">
        <v>137.96465528275863</v>
      </c>
      <c r="H386" s="91">
        <v>3</v>
      </c>
      <c r="J386" t="s">
        <v>334</v>
      </c>
      <c r="L386">
        <v>3625</v>
      </c>
    </row>
    <row r="387" spans="1:12" ht="14.4" customHeight="1">
      <c r="A387" s="105" t="s">
        <v>41</v>
      </c>
      <c r="B387" s="8">
        <v>41</v>
      </c>
      <c r="C387" s="8" t="s">
        <v>58</v>
      </c>
      <c r="D387" s="8">
        <v>129.93589133750496</v>
      </c>
      <c r="E387" s="8"/>
      <c r="F387" s="8">
        <v>129.93589133750496</v>
      </c>
      <c r="G387">
        <v>99.99911002814153</v>
      </c>
      <c r="H387" s="91">
        <v>0</v>
      </c>
      <c r="L387">
        <v>1160</v>
      </c>
    </row>
    <row r="388" spans="1:12" ht="14.4" customHeight="1">
      <c r="A388" s="105" t="s">
        <v>16</v>
      </c>
      <c r="B388" s="8">
        <v>41</v>
      </c>
      <c r="C388" s="8" t="s">
        <v>34</v>
      </c>
      <c r="D388" s="8">
        <v>19.490383700625742</v>
      </c>
      <c r="E388" s="8"/>
      <c r="F388" s="8">
        <v>19.490383700625742</v>
      </c>
      <c r="G388">
        <v>99.99911002814153</v>
      </c>
      <c r="H388" s="91">
        <v>0</v>
      </c>
      <c r="L388">
        <v>174</v>
      </c>
    </row>
    <row r="389" spans="1:12" ht="14.4" customHeight="1">
      <c r="A389" s="105" t="s">
        <v>193</v>
      </c>
      <c r="B389" s="8">
        <v>43</v>
      </c>
      <c r="C389" s="8" t="s">
        <v>1</v>
      </c>
      <c r="D389" s="8">
        <v>33.845999999999997</v>
      </c>
      <c r="E389" s="8"/>
      <c r="F389" s="8">
        <v>33.845999999999997</v>
      </c>
      <c r="G389">
        <v>44.763967466666664</v>
      </c>
      <c r="H389" s="91">
        <v>0</v>
      </c>
      <c r="J389" t="s">
        <v>334</v>
      </c>
      <c r="L389">
        <v>675</v>
      </c>
    </row>
    <row r="390" spans="1:12" ht="14.4" customHeight="1">
      <c r="A390" s="105" t="s">
        <v>822</v>
      </c>
      <c r="B390" s="8">
        <v>43</v>
      </c>
      <c r="C390" s="8" t="s">
        <v>1</v>
      </c>
      <c r="D390" s="8">
        <v>6.7208219657330144</v>
      </c>
      <c r="E390" s="8"/>
      <c r="F390" s="8">
        <v>6.7208219657330144</v>
      </c>
      <c r="G390">
        <v>79.999288022513227</v>
      </c>
      <c r="H390" s="91">
        <v>0</v>
      </c>
      <c r="I390">
        <v>1</v>
      </c>
      <c r="L390">
        <v>75</v>
      </c>
    </row>
    <row r="391" spans="1:12" ht="14.4" customHeight="1">
      <c r="A391" s="105" t="s">
        <v>194</v>
      </c>
      <c r="B391" s="8">
        <v>43</v>
      </c>
      <c r="C391" s="8" t="s">
        <v>1</v>
      </c>
      <c r="D391" s="8">
        <v>1172.0999999999999</v>
      </c>
      <c r="E391" s="8"/>
      <c r="F391" s="8">
        <v>1172.0999999999999</v>
      </c>
      <c r="G391">
        <v>113.73701673913042</v>
      </c>
      <c r="H391" s="91">
        <v>0</v>
      </c>
      <c r="J391" t="s">
        <v>334</v>
      </c>
      <c r="L391">
        <v>9200</v>
      </c>
    </row>
    <row r="392" spans="1:12" ht="14.4" customHeight="1">
      <c r="A392" s="105" t="s">
        <v>344</v>
      </c>
      <c r="B392" s="8">
        <v>43</v>
      </c>
      <c r="C392" s="8" t="s">
        <v>1</v>
      </c>
      <c r="D392" s="8">
        <v>21.99</v>
      </c>
      <c r="E392" s="8"/>
      <c r="F392" s="8">
        <v>21.99</v>
      </c>
      <c r="G392">
        <v>61.347976874999993</v>
      </c>
      <c r="H392" s="91">
        <v>0</v>
      </c>
      <c r="J392" t="s">
        <v>334</v>
      </c>
      <c r="L392">
        <v>320</v>
      </c>
    </row>
    <row r="393" spans="1:12" ht="14.4" customHeight="1">
      <c r="A393" s="105" t="s">
        <v>823</v>
      </c>
      <c r="B393" s="8">
        <v>43</v>
      </c>
      <c r="C393" s="8" t="s">
        <v>1</v>
      </c>
      <c r="D393" s="8">
        <v>8.16</v>
      </c>
      <c r="E393" s="8"/>
      <c r="F393" s="8">
        <v>8.16</v>
      </c>
      <c r="G393">
        <v>69.37865142857143</v>
      </c>
      <c r="H393" s="91">
        <v>0</v>
      </c>
      <c r="J393" t="s">
        <v>334</v>
      </c>
      <c r="L393">
        <v>105</v>
      </c>
    </row>
    <row r="394" spans="1:12" ht="14.4" customHeight="1">
      <c r="A394" s="105" t="s">
        <v>824</v>
      </c>
      <c r="B394" s="8">
        <v>43</v>
      </c>
      <c r="C394" s="8" t="s">
        <v>1</v>
      </c>
      <c r="D394" s="8">
        <v>1.2</v>
      </c>
      <c r="E394" s="8"/>
      <c r="F394" s="8">
        <v>1.2</v>
      </c>
      <c r="G394">
        <v>31.508470588235294</v>
      </c>
      <c r="H394" s="91">
        <v>0</v>
      </c>
      <c r="J394" t="s">
        <v>334</v>
      </c>
      <c r="L394">
        <v>34</v>
      </c>
    </row>
    <row r="395" spans="1:12" ht="14.4" customHeight="1">
      <c r="A395" s="105" t="s">
        <v>355</v>
      </c>
      <c r="B395" s="8">
        <v>43</v>
      </c>
      <c r="C395" s="8" t="s">
        <v>1</v>
      </c>
      <c r="D395" s="8">
        <v>40.32493179439809</v>
      </c>
      <c r="E395" s="8"/>
      <c r="F395" s="8">
        <v>40.32493179439809</v>
      </c>
      <c r="G395">
        <v>79.999288022513227</v>
      </c>
      <c r="H395" s="91">
        <v>0</v>
      </c>
      <c r="I395">
        <v>1</v>
      </c>
      <c r="L395">
        <v>450</v>
      </c>
    </row>
    <row r="396" spans="1:12" ht="14.4" customHeight="1">
      <c r="A396" s="105" t="s">
        <v>196</v>
      </c>
      <c r="B396" s="8">
        <v>43</v>
      </c>
      <c r="C396" s="8" t="s">
        <v>1</v>
      </c>
      <c r="D396" s="8">
        <v>134.41643931466029</v>
      </c>
      <c r="E396" s="8"/>
      <c r="F396" s="8">
        <v>134.41643931466029</v>
      </c>
      <c r="G396">
        <v>79.999288022513227</v>
      </c>
      <c r="H396" s="91">
        <v>0</v>
      </c>
      <c r="I396">
        <v>1</v>
      </c>
      <c r="L396">
        <v>1500</v>
      </c>
    </row>
    <row r="397" spans="1:12" ht="14.4" customHeight="1">
      <c r="A397" s="105" t="s">
        <v>825</v>
      </c>
      <c r="B397" s="8">
        <v>43</v>
      </c>
      <c r="C397" s="8" t="s">
        <v>1</v>
      </c>
      <c r="D397" s="8">
        <v>13.673999999999999</v>
      </c>
      <c r="E397" s="8"/>
      <c r="F397" s="8">
        <v>13.673999999999999</v>
      </c>
      <c r="G397">
        <v>93.902513538461534</v>
      </c>
      <c r="H397" s="91">
        <v>0</v>
      </c>
      <c r="J397" t="s">
        <v>334</v>
      </c>
      <c r="L397">
        <v>130</v>
      </c>
    </row>
    <row r="398" spans="1:12" ht="14.4" customHeight="1">
      <c r="A398" s="105" t="s">
        <v>905</v>
      </c>
      <c r="B398" s="8">
        <v>43</v>
      </c>
      <c r="C398" s="8" t="s">
        <v>1</v>
      </c>
      <c r="D398" s="8"/>
      <c r="E398" s="8">
        <v>8.7330000000000005</v>
      </c>
      <c r="F398" s="8">
        <v>8.7330000000000005</v>
      </c>
      <c r="G398">
        <v>114.65144735294119</v>
      </c>
      <c r="H398" s="91">
        <v>0</v>
      </c>
      <c r="J398" t="s">
        <v>334</v>
      </c>
      <c r="K398" t="s">
        <v>334</v>
      </c>
      <c r="L398">
        <v>68</v>
      </c>
    </row>
    <row r="399" spans="1:12" ht="14.4" customHeight="1">
      <c r="A399" s="105" t="s">
        <v>383</v>
      </c>
      <c r="B399" s="8">
        <v>43</v>
      </c>
      <c r="C399" s="8" t="s">
        <v>1</v>
      </c>
      <c r="D399" s="8">
        <v>4.4805479771553429</v>
      </c>
      <c r="E399" s="8"/>
      <c r="F399" s="8">
        <v>4.4805479771553429</v>
      </c>
      <c r="G399">
        <v>79.999288022513213</v>
      </c>
      <c r="H399" s="91">
        <v>0</v>
      </c>
      <c r="I399">
        <v>1</v>
      </c>
      <c r="L399">
        <v>50</v>
      </c>
    </row>
    <row r="400" spans="1:12" ht="14.4" customHeight="1">
      <c r="A400" s="105" t="s">
        <v>883</v>
      </c>
      <c r="B400" s="8">
        <v>43</v>
      </c>
      <c r="C400" s="8" t="s">
        <v>1</v>
      </c>
      <c r="D400" s="8">
        <v>8.9</v>
      </c>
      <c r="E400" s="8"/>
      <c r="F400" s="8">
        <v>8.9</v>
      </c>
      <c r="G400">
        <v>79.453860000000006</v>
      </c>
      <c r="J400" t="s">
        <v>334</v>
      </c>
      <c r="L400">
        <v>100</v>
      </c>
    </row>
    <row r="401" spans="1:12" ht="14.4" customHeight="1">
      <c r="A401" s="105" t="s">
        <v>197</v>
      </c>
      <c r="B401" s="8">
        <v>43</v>
      </c>
      <c r="C401" s="8" t="s">
        <v>1</v>
      </c>
      <c r="D401" s="8">
        <v>65.3</v>
      </c>
      <c r="E401" s="8">
        <v>65.316000000000003</v>
      </c>
      <c r="F401" s="8">
        <v>130.61599999999999</v>
      </c>
      <c r="G401">
        <v>77.737418559999995</v>
      </c>
      <c r="H401" s="91">
        <v>0</v>
      </c>
      <c r="J401" t="s">
        <v>334</v>
      </c>
      <c r="K401" t="s">
        <v>334</v>
      </c>
      <c r="L401">
        <v>1500</v>
      </c>
    </row>
    <row r="402" spans="1:12" ht="14.4" customHeight="1">
      <c r="A402" s="105" t="s">
        <v>884</v>
      </c>
      <c r="B402" s="8">
        <v>43</v>
      </c>
      <c r="C402" s="8" t="s">
        <v>1</v>
      </c>
      <c r="D402" s="8"/>
      <c r="E402" s="8">
        <v>18.12</v>
      </c>
      <c r="F402" s="8">
        <v>18.12</v>
      </c>
      <c r="G402">
        <v>64.705795200000011</v>
      </c>
      <c r="H402" s="91">
        <v>0</v>
      </c>
      <c r="K402" t="s">
        <v>334</v>
      </c>
      <c r="L402">
        <v>250</v>
      </c>
    </row>
    <row r="403" spans="1:12" ht="14.4" customHeight="1">
      <c r="A403" s="105" t="s">
        <v>651</v>
      </c>
      <c r="B403" s="8">
        <v>43</v>
      </c>
      <c r="C403" s="8" t="s">
        <v>1</v>
      </c>
      <c r="D403" s="8">
        <v>77.480999999999995</v>
      </c>
      <c r="E403" s="8"/>
      <c r="F403" s="8">
        <v>77.480999999999995</v>
      </c>
      <c r="G403">
        <v>92.227183920000002</v>
      </c>
      <c r="H403" s="91">
        <v>0</v>
      </c>
      <c r="J403" t="s">
        <v>334</v>
      </c>
      <c r="L403">
        <v>750</v>
      </c>
    </row>
    <row r="404" spans="1:12" ht="14.4" customHeight="1">
      <c r="A404" s="105" t="s">
        <v>398</v>
      </c>
      <c r="B404" s="8">
        <v>43</v>
      </c>
      <c r="C404" s="8" t="s">
        <v>1</v>
      </c>
      <c r="D404" s="8">
        <v>3.988</v>
      </c>
      <c r="E404" s="8"/>
      <c r="F404" s="8">
        <v>3.988</v>
      </c>
      <c r="G404">
        <v>142.40988479999999</v>
      </c>
      <c r="H404" s="91">
        <v>0</v>
      </c>
      <c r="J404" t="s">
        <v>334</v>
      </c>
      <c r="L404">
        <v>25</v>
      </c>
    </row>
    <row r="405" spans="1:12" ht="14.4" customHeight="1">
      <c r="A405" s="105" t="s">
        <v>826</v>
      </c>
      <c r="B405" s="8">
        <v>43</v>
      </c>
      <c r="C405" s="8" t="s">
        <v>1</v>
      </c>
      <c r="D405" s="8"/>
      <c r="E405" s="8">
        <v>40.32493179439809</v>
      </c>
      <c r="F405" s="8">
        <v>40.32493179439809</v>
      </c>
      <c r="G405">
        <v>79.999288022513227</v>
      </c>
      <c r="H405" s="91">
        <v>0</v>
      </c>
      <c r="I405">
        <v>1</v>
      </c>
      <c r="L405">
        <v>450</v>
      </c>
    </row>
    <row r="406" spans="1:12" ht="14.4" customHeight="1">
      <c r="A406" s="105" t="s">
        <v>198</v>
      </c>
      <c r="B406" s="8">
        <v>43</v>
      </c>
      <c r="C406" s="8" t="s">
        <v>1</v>
      </c>
      <c r="D406" s="8">
        <v>39.247</v>
      </c>
      <c r="E406" s="8"/>
      <c r="F406" s="8">
        <v>39.247</v>
      </c>
      <c r="G406">
        <v>69.380924316831681</v>
      </c>
      <c r="H406" s="91">
        <v>0</v>
      </c>
      <c r="J406" t="s">
        <v>334</v>
      </c>
      <c r="L406">
        <v>505</v>
      </c>
    </row>
    <row r="407" spans="1:12" ht="14.4" customHeight="1">
      <c r="A407" s="105" t="s">
        <v>885</v>
      </c>
      <c r="B407" s="8">
        <v>43</v>
      </c>
      <c r="C407" s="8" t="s">
        <v>1</v>
      </c>
      <c r="D407" s="8">
        <v>3.35</v>
      </c>
      <c r="E407" s="8"/>
      <c r="F407" s="8">
        <v>3.35</v>
      </c>
      <c r="G407">
        <v>83.074416666666664</v>
      </c>
      <c r="H407" s="91">
        <v>0</v>
      </c>
      <c r="J407" t="s">
        <v>334</v>
      </c>
      <c r="L407">
        <v>36</v>
      </c>
    </row>
    <row r="408" spans="1:12" ht="14.4" customHeight="1">
      <c r="A408" s="105" t="s">
        <v>199</v>
      </c>
      <c r="B408" s="8">
        <v>43</v>
      </c>
      <c r="C408" s="8" t="s">
        <v>1</v>
      </c>
      <c r="D408" s="8">
        <v>13.256</v>
      </c>
      <c r="E408" s="8"/>
      <c r="F408" s="8">
        <v>13.256</v>
      </c>
      <c r="G408">
        <v>94.673291519999992</v>
      </c>
      <c r="H408" s="91">
        <v>0</v>
      </c>
      <c r="J408" t="s">
        <v>334</v>
      </c>
      <c r="L408">
        <v>125</v>
      </c>
    </row>
    <row r="409" spans="1:12" ht="14.4" customHeight="1">
      <c r="A409" s="105" t="s">
        <v>917</v>
      </c>
      <c r="B409" s="8">
        <v>43</v>
      </c>
      <c r="C409" s="8" t="s">
        <v>1</v>
      </c>
      <c r="D409" s="8">
        <v>26.306999999999999</v>
      </c>
      <c r="E409" s="8"/>
      <c r="F409" s="8">
        <v>26.306999999999999</v>
      </c>
      <c r="G409">
        <v>56.7278047826087</v>
      </c>
      <c r="H409" s="91">
        <v>0</v>
      </c>
      <c r="J409" t="s">
        <v>334</v>
      </c>
      <c r="L409">
        <v>414</v>
      </c>
    </row>
    <row r="410" spans="1:12" ht="14.4" customHeight="1">
      <c r="A410" s="105" t="s">
        <v>200</v>
      </c>
      <c r="B410" s="8">
        <v>43</v>
      </c>
      <c r="C410" s="8" t="s">
        <v>1</v>
      </c>
      <c r="D410" s="8">
        <v>31.811890637802936</v>
      </c>
      <c r="E410" s="8"/>
      <c r="F410" s="8">
        <v>31.811890637802936</v>
      </c>
      <c r="G410">
        <v>79.999288022513213</v>
      </c>
      <c r="H410" s="91">
        <v>0</v>
      </c>
      <c r="I410">
        <v>1</v>
      </c>
      <c r="L410">
        <v>355</v>
      </c>
    </row>
    <row r="411" spans="1:12" ht="14.4" customHeight="1">
      <c r="A411" s="105" t="s">
        <v>652</v>
      </c>
      <c r="B411" s="8">
        <v>43</v>
      </c>
      <c r="C411" s="8" t="s">
        <v>1</v>
      </c>
      <c r="D411" s="8">
        <v>12.01</v>
      </c>
      <c r="E411" s="8"/>
      <c r="F411" s="8">
        <v>12.01</v>
      </c>
      <c r="G411">
        <v>97.470976363636368</v>
      </c>
      <c r="H411" s="91">
        <v>0</v>
      </c>
      <c r="J411" t="s">
        <v>334</v>
      </c>
      <c r="L411">
        <v>110</v>
      </c>
    </row>
    <row r="412" spans="1:12" ht="14.4" customHeight="1">
      <c r="A412" s="105" t="s">
        <v>201</v>
      </c>
      <c r="B412" s="8">
        <v>43</v>
      </c>
      <c r="C412" s="8" t="s">
        <v>1</v>
      </c>
      <c r="D412" s="8">
        <v>33.911000000000001</v>
      </c>
      <c r="E412" s="8"/>
      <c r="F412" s="8">
        <v>33.911000000000001</v>
      </c>
      <c r="G412">
        <v>86.49630325714287</v>
      </c>
      <c r="H412" s="91">
        <v>0</v>
      </c>
      <c r="J412" t="s">
        <v>334</v>
      </c>
      <c r="L412">
        <v>350</v>
      </c>
    </row>
    <row r="413" spans="1:12" ht="14.4" customHeight="1">
      <c r="A413" s="105" t="s">
        <v>827</v>
      </c>
      <c r="B413" s="8">
        <v>43</v>
      </c>
      <c r="C413" s="8" t="s">
        <v>1</v>
      </c>
      <c r="D413" s="8">
        <v>46.228999999999999</v>
      </c>
      <c r="E413" s="8"/>
      <c r="F413" s="8">
        <v>46.228999999999999</v>
      </c>
      <c r="G413">
        <v>191.95570911627908</v>
      </c>
      <c r="H413" s="91">
        <v>0</v>
      </c>
      <c r="J413" t="s">
        <v>334</v>
      </c>
      <c r="L413">
        <v>215</v>
      </c>
    </row>
    <row r="414" spans="1:12" ht="14.4" customHeight="1">
      <c r="A414" s="105" t="s">
        <v>202</v>
      </c>
      <c r="B414" s="8">
        <v>43</v>
      </c>
      <c r="C414" s="8" t="s">
        <v>1</v>
      </c>
      <c r="D414" s="8">
        <v>1.849</v>
      </c>
      <c r="E414" s="8"/>
      <c r="F414" s="8">
        <v>1.849</v>
      </c>
      <c r="G414">
        <v>75.030739090909094</v>
      </c>
      <c r="H414" s="91">
        <v>0</v>
      </c>
      <c r="J414" t="s">
        <v>334</v>
      </c>
      <c r="L414">
        <v>22</v>
      </c>
    </row>
    <row r="415" spans="1:12" ht="14.4" customHeight="1">
      <c r="A415" s="105" t="s">
        <v>828</v>
      </c>
      <c r="B415" s="8">
        <v>43</v>
      </c>
      <c r="C415" s="8" t="s">
        <v>1</v>
      </c>
      <c r="D415" s="8">
        <v>30.414999999999999</v>
      </c>
      <c r="E415" s="8"/>
      <c r="F415" s="8">
        <v>30.414999999999999</v>
      </c>
      <c r="G415">
        <v>102.85108749999999</v>
      </c>
      <c r="H415" s="91">
        <v>0</v>
      </c>
      <c r="J415" t="s">
        <v>334</v>
      </c>
      <c r="L415">
        <v>264</v>
      </c>
    </row>
    <row r="416" spans="1:12" ht="14.4" customHeight="1">
      <c r="A416" s="105" t="s">
        <v>203</v>
      </c>
      <c r="B416" s="8">
        <v>43</v>
      </c>
      <c r="C416" s="8" t="s">
        <v>1</v>
      </c>
      <c r="D416" s="8">
        <v>19.725999999999999</v>
      </c>
      <c r="E416" s="8"/>
      <c r="F416" s="8">
        <v>19.725999999999999</v>
      </c>
      <c r="G416">
        <v>37.074082610526318</v>
      </c>
      <c r="H416" s="91">
        <v>0</v>
      </c>
      <c r="J416" t="s">
        <v>334</v>
      </c>
      <c r="L416">
        <v>475</v>
      </c>
    </row>
    <row r="417" spans="1:12" ht="14.4" customHeight="1">
      <c r="A417" s="105" t="s">
        <v>829</v>
      </c>
      <c r="B417" s="8">
        <v>43</v>
      </c>
      <c r="C417" s="8" t="s">
        <v>1</v>
      </c>
      <c r="D417" s="8">
        <v>10608.2</v>
      </c>
      <c r="E417" s="8"/>
      <c r="F417" s="8">
        <v>10608.2</v>
      </c>
      <c r="G417">
        <v>111.85822153453653</v>
      </c>
      <c r="H417" s="91" t="s">
        <v>204</v>
      </c>
      <c r="I417">
        <v>4</v>
      </c>
      <c r="J417" t="s">
        <v>334</v>
      </c>
      <c r="L417">
        <v>84664</v>
      </c>
    </row>
    <row r="418" spans="1:12" ht="14.4" customHeight="1">
      <c r="A418" s="105" t="s">
        <v>16</v>
      </c>
      <c r="B418" s="8">
        <v>43</v>
      </c>
      <c r="C418" s="8" t="s">
        <v>1</v>
      </c>
      <c r="D418" s="8">
        <v>2913.0730728273179</v>
      </c>
      <c r="E418" s="8"/>
      <c r="F418" s="8">
        <v>2913.0730728273179</v>
      </c>
      <c r="G418">
        <v>79.999288022513213</v>
      </c>
      <c r="H418" s="91">
        <v>0</v>
      </c>
      <c r="L418">
        <v>32508</v>
      </c>
    </row>
    <row r="419" spans="1:12" ht="14.4" customHeight="1">
      <c r="A419" s="105" t="s">
        <v>16</v>
      </c>
      <c r="B419" s="8">
        <v>43</v>
      </c>
      <c r="C419" s="8" t="s">
        <v>145</v>
      </c>
      <c r="D419" s="8">
        <v>219.2780180019825</v>
      </c>
      <c r="E419" s="8"/>
      <c r="F419" s="8">
        <v>219.2780180019825</v>
      </c>
      <c r="G419">
        <v>79.999288022513227</v>
      </c>
      <c r="H419" s="91">
        <v>0</v>
      </c>
      <c r="L419">
        <v>2447</v>
      </c>
    </row>
    <row r="420" spans="1:12" ht="14.4" customHeight="1">
      <c r="A420" s="105" t="s">
        <v>205</v>
      </c>
      <c r="B420" s="8">
        <v>43</v>
      </c>
      <c r="C420" s="8" t="s">
        <v>1</v>
      </c>
      <c r="D420" s="8">
        <v>15.44</v>
      </c>
      <c r="E420" s="8"/>
      <c r="F420" s="8">
        <v>15.44</v>
      </c>
      <c r="G420">
        <v>69.615684848484847</v>
      </c>
      <c r="H420" s="91">
        <v>0</v>
      </c>
      <c r="J420" t="s">
        <v>334</v>
      </c>
      <c r="L420">
        <v>198</v>
      </c>
    </row>
    <row r="421" spans="1:12" ht="14.4" customHeight="1">
      <c r="A421" s="105" t="s">
        <v>878</v>
      </c>
      <c r="B421" s="8">
        <v>43</v>
      </c>
      <c r="C421" s="8" t="s">
        <v>1</v>
      </c>
      <c r="D421" s="8">
        <v>26.883287862932058</v>
      </c>
      <c r="E421" s="8"/>
      <c r="F421" s="8">
        <v>26.883287862932058</v>
      </c>
      <c r="G421">
        <v>79.999288022513227</v>
      </c>
      <c r="H421" s="91">
        <v>0</v>
      </c>
      <c r="I421">
        <v>1</v>
      </c>
      <c r="L421">
        <v>300</v>
      </c>
    </row>
    <row r="422" spans="1:12" ht="14.4" customHeight="1">
      <c r="A422" s="105" t="s">
        <v>206</v>
      </c>
      <c r="B422" s="8">
        <v>43</v>
      </c>
      <c r="C422" s="8" t="s">
        <v>1</v>
      </c>
      <c r="D422" s="8">
        <v>15.054641203241953</v>
      </c>
      <c r="E422" s="8"/>
      <c r="F422" s="8">
        <v>15.054641203241953</v>
      </c>
      <c r="G422">
        <v>79.999288022513227</v>
      </c>
      <c r="H422" s="91">
        <v>0</v>
      </c>
      <c r="I422">
        <v>1</v>
      </c>
      <c r="L422">
        <v>168</v>
      </c>
    </row>
    <row r="423" spans="1:12" ht="14.4" customHeight="1">
      <c r="A423" s="105" t="s">
        <v>207</v>
      </c>
      <c r="B423" s="8">
        <v>43</v>
      </c>
      <c r="C423" s="8" t="s">
        <v>1</v>
      </c>
      <c r="D423" s="8">
        <v>9.2919999999999998</v>
      </c>
      <c r="E423" s="8"/>
      <c r="F423" s="8">
        <v>9.2919999999999998</v>
      </c>
      <c r="G423">
        <v>92.170445333333333</v>
      </c>
      <c r="H423" s="91">
        <v>0</v>
      </c>
      <c r="J423" t="s">
        <v>334</v>
      </c>
      <c r="L423">
        <v>90</v>
      </c>
    </row>
    <row r="424" spans="1:12" ht="14.4" customHeight="1">
      <c r="A424" s="105" t="s">
        <v>830</v>
      </c>
      <c r="B424" s="8">
        <v>45</v>
      </c>
      <c r="C424" s="8" t="s">
        <v>145</v>
      </c>
      <c r="D424" s="8"/>
      <c r="E424" s="8">
        <v>1408.9</v>
      </c>
      <c r="F424" s="8">
        <v>1408.9</v>
      </c>
      <c r="G424">
        <v>169.94749169031215</v>
      </c>
      <c r="H424" s="91">
        <v>3</v>
      </c>
      <c r="K424" t="s">
        <v>334</v>
      </c>
      <c r="L424">
        <v>7401</v>
      </c>
    </row>
    <row r="425" spans="1:12" ht="14.4" customHeight="1">
      <c r="A425" s="105" t="s">
        <v>886</v>
      </c>
      <c r="B425" s="8">
        <v>45</v>
      </c>
      <c r="C425" s="8" t="s">
        <v>145</v>
      </c>
      <c r="D425" s="8"/>
      <c r="E425" s="8">
        <v>68.83</v>
      </c>
      <c r="F425" s="8">
        <v>68.83</v>
      </c>
      <c r="G425">
        <v>60.420151622418878</v>
      </c>
      <c r="H425" s="91">
        <v>7</v>
      </c>
      <c r="K425" t="s">
        <v>334</v>
      </c>
      <c r="L425">
        <v>1017</v>
      </c>
    </row>
    <row r="426" spans="1:12" ht="14.4" customHeight="1">
      <c r="A426" s="105" t="s">
        <v>208</v>
      </c>
      <c r="B426" s="8">
        <v>45</v>
      </c>
      <c r="C426" s="8" t="s">
        <v>145</v>
      </c>
      <c r="D426" s="8"/>
      <c r="E426" s="8">
        <v>1307.5</v>
      </c>
      <c r="F426" s="8">
        <v>1307.5</v>
      </c>
      <c r="G426">
        <v>141.43433296982917</v>
      </c>
      <c r="H426" s="91">
        <v>0</v>
      </c>
      <c r="I426">
        <v>4</v>
      </c>
      <c r="K426" t="s">
        <v>334</v>
      </c>
      <c r="L426">
        <v>8253</v>
      </c>
    </row>
    <row r="427" spans="1:12" ht="14.4" customHeight="1">
      <c r="A427" s="105" t="s">
        <v>209</v>
      </c>
      <c r="B427" s="8">
        <v>45</v>
      </c>
      <c r="C427" s="8" t="s">
        <v>145</v>
      </c>
      <c r="D427" s="8"/>
      <c r="E427" s="8">
        <v>13742.35</v>
      </c>
      <c r="F427" s="8">
        <v>13742.35</v>
      </c>
      <c r="G427">
        <v>267.28421653594773</v>
      </c>
      <c r="H427" s="91">
        <v>3</v>
      </c>
      <c r="K427" t="s">
        <v>334</v>
      </c>
      <c r="L427">
        <v>45900</v>
      </c>
    </row>
    <row r="428" spans="1:12" ht="14.4" customHeight="1">
      <c r="A428" s="105" t="s">
        <v>210</v>
      </c>
      <c r="B428" s="8">
        <v>45</v>
      </c>
      <c r="C428" s="8" t="s">
        <v>145</v>
      </c>
      <c r="D428" s="8">
        <v>252</v>
      </c>
      <c r="E428" s="8">
        <v>22</v>
      </c>
      <c r="F428" s="8">
        <v>274</v>
      </c>
      <c r="G428">
        <v>56.886223255813952</v>
      </c>
      <c r="H428" s="91">
        <v>7</v>
      </c>
      <c r="J428" t="s">
        <v>334</v>
      </c>
      <c r="K428" t="s">
        <v>334</v>
      </c>
      <c r="L428">
        <v>4300</v>
      </c>
    </row>
    <row r="429" spans="1:12" ht="14.4" customHeight="1">
      <c r="A429" s="105" t="s">
        <v>211</v>
      </c>
      <c r="B429" s="8">
        <v>45</v>
      </c>
      <c r="C429" s="8" t="s">
        <v>145</v>
      </c>
      <c r="D429" s="8"/>
      <c r="E429" s="8">
        <v>36.068411216100515</v>
      </c>
      <c r="F429" s="8">
        <v>36.068411216100515</v>
      </c>
      <c r="G429">
        <v>69.999377019699068</v>
      </c>
      <c r="H429" s="91">
        <v>6</v>
      </c>
      <c r="I429">
        <v>1</v>
      </c>
      <c r="L429">
        <v>460</v>
      </c>
    </row>
    <row r="430" spans="1:12" ht="14.4" customHeight="1">
      <c r="A430" s="105" t="s">
        <v>212</v>
      </c>
      <c r="B430" s="8">
        <v>45</v>
      </c>
      <c r="C430" s="8" t="s">
        <v>145</v>
      </c>
      <c r="D430" s="8"/>
      <c r="E430" s="8">
        <v>3.2932027632091772</v>
      </c>
      <c r="F430" s="8">
        <v>3.2932027632091772</v>
      </c>
      <c r="G430">
        <v>69.999377019699068</v>
      </c>
      <c r="H430" s="91">
        <v>0</v>
      </c>
      <c r="I430">
        <v>1</v>
      </c>
      <c r="L430">
        <v>42</v>
      </c>
    </row>
    <row r="431" spans="1:12" ht="14.4" customHeight="1">
      <c r="A431" s="105" t="s">
        <v>213</v>
      </c>
      <c r="B431" s="8">
        <v>45</v>
      </c>
      <c r="C431" s="8" t="s">
        <v>145</v>
      </c>
      <c r="D431" s="8"/>
      <c r="E431" s="8">
        <v>412.56</v>
      </c>
      <c r="F431" s="8">
        <v>412.56</v>
      </c>
      <c r="G431">
        <v>71.68330369793695</v>
      </c>
      <c r="H431" s="91">
        <v>6</v>
      </c>
      <c r="K431" t="s">
        <v>334</v>
      </c>
      <c r="L431">
        <v>5138</v>
      </c>
    </row>
    <row r="432" spans="1:12" ht="14.4" customHeight="1">
      <c r="A432" s="105" t="s">
        <v>214</v>
      </c>
      <c r="B432" s="8">
        <v>45</v>
      </c>
      <c r="C432" s="8" t="s">
        <v>145</v>
      </c>
      <c r="D432" s="8"/>
      <c r="E432" s="8">
        <v>1066.1199999999999</v>
      </c>
      <c r="F432" s="8">
        <v>1066.1199999999999</v>
      </c>
      <c r="G432">
        <v>117.19837074251939</v>
      </c>
      <c r="H432" s="91">
        <v>3</v>
      </c>
      <c r="J432" t="s">
        <v>334</v>
      </c>
      <c r="K432" t="s">
        <v>334</v>
      </c>
      <c r="L432">
        <v>8121</v>
      </c>
    </row>
    <row r="433" spans="1:12" ht="14.4" customHeight="1">
      <c r="A433" s="105" t="s">
        <v>215</v>
      </c>
      <c r="B433" s="8">
        <v>45</v>
      </c>
      <c r="C433" s="8" t="s">
        <v>145</v>
      </c>
      <c r="D433" s="8"/>
      <c r="E433" s="8">
        <v>503.62479400220343</v>
      </c>
      <c r="F433" s="8">
        <v>503.62479400220343</v>
      </c>
      <c r="G433">
        <v>69.999377019699068</v>
      </c>
      <c r="H433" s="91">
        <v>3</v>
      </c>
      <c r="I433">
        <v>1</v>
      </c>
      <c r="L433">
        <v>6423</v>
      </c>
    </row>
    <row r="434" spans="1:12" ht="14.4" customHeight="1">
      <c r="A434" s="105" t="s">
        <v>216</v>
      </c>
      <c r="B434" s="8">
        <v>45</v>
      </c>
      <c r="C434" s="8" t="s">
        <v>145</v>
      </c>
      <c r="D434" s="8"/>
      <c r="E434" s="8">
        <v>34.39</v>
      </c>
      <c r="F434" s="8">
        <v>34.39</v>
      </c>
      <c r="G434">
        <v>67.033468558951967</v>
      </c>
      <c r="H434" s="91">
        <v>0</v>
      </c>
      <c r="K434" t="s">
        <v>334</v>
      </c>
      <c r="L434">
        <v>458</v>
      </c>
    </row>
    <row r="435" spans="1:12" ht="14.4" customHeight="1">
      <c r="A435" s="105" t="s">
        <v>217</v>
      </c>
      <c r="B435" s="8">
        <v>45</v>
      </c>
      <c r="C435" s="8" t="s">
        <v>145</v>
      </c>
      <c r="D435" s="8">
        <v>96.131</v>
      </c>
      <c r="E435" s="8"/>
      <c r="F435" s="8">
        <v>96.131</v>
      </c>
      <c r="G435">
        <v>22.885330384</v>
      </c>
      <c r="H435" s="91">
        <v>0</v>
      </c>
      <c r="J435" t="s">
        <v>334</v>
      </c>
      <c r="L435">
        <v>3750</v>
      </c>
    </row>
    <row r="436" spans="1:12" ht="14.4" customHeight="1">
      <c r="A436" s="105" t="s">
        <v>325</v>
      </c>
      <c r="B436" s="8">
        <v>45</v>
      </c>
      <c r="C436" s="8" t="s">
        <v>145</v>
      </c>
      <c r="D436" s="8">
        <v>4.2</v>
      </c>
      <c r="E436" s="8"/>
      <c r="F436" s="8">
        <v>4.2</v>
      </c>
      <c r="G436">
        <v>91.451414634146346</v>
      </c>
      <c r="J436" t="s">
        <v>334</v>
      </c>
      <c r="L436">
        <v>41</v>
      </c>
    </row>
    <row r="437" spans="1:12" ht="14.4" customHeight="1">
      <c r="A437" s="105" t="s">
        <v>438</v>
      </c>
      <c r="B437" s="8">
        <v>45</v>
      </c>
      <c r="C437" s="8" t="s">
        <v>145</v>
      </c>
      <c r="D437" s="8">
        <v>6.3</v>
      </c>
      <c r="E437" s="8"/>
      <c r="F437" s="8">
        <v>6.3</v>
      </c>
      <c r="G437">
        <v>32.138639999999995</v>
      </c>
      <c r="H437" s="91">
        <v>0</v>
      </c>
      <c r="J437" t="s">
        <v>334</v>
      </c>
      <c r="L437">
        <v>175</v>
      </c>
    </row>
    <row r="438" spans="1:12" ht="14.4" customHeight="1">
      <c r="A438" s="105" t="s">
        <v>16</v>
      </c>
      <c r="B438" s="8">
        <v>45</v>
      </c>
      <c r="C438" s="8" t="s">
        <v>145</v>
      </c>
      <c r="D438" s="8">
        <v>1314.8504080060641</v>
      </c>
      <c r="E438" s="8"/>
      <c r="F438" s="8">
        <v>1314.8504080060641</v>
      </c>
      <c r="G438">
        <v>69.999377019699068</v>
      </c>
      <c r="H438" s="91">
        <v>0</v>
      </c>
      <c r="L438">
        <v>16769</v>
      </c>
    </row>
    <row r="439" spans="1:12" ht="14.4" customHeight="1">
      <c r="A439" s="105" t="s">
        <v>451</v>
      </c>
      <c r="B439" s="8">
        <v>45</v>
      </c>
      <c r="C439" s="8" t="s">
        <v>145</v>
      </c>
      <c r="D439" s="8"/>
      <c r="E439" s="8">
        <v>1614.08</v>
      </c>
      <c r="F439" s="8">
        <v>1614.08</v>
      </c>
      <c r="G439">
        <v>173.71353576853525</v>
      </c>
      <c r="H439" s="91">
        <v>6</v>
      </c>
      <c r="K439" t="s">
        <v>334</v>
      </c>
      <c r="L439">
        <v>8295</v>
      </c>
    </row>
    <row r="440" spans="1:12" ht="14.4" customHeight="1">
      <c r="A440" s="105" t="s">
        <v>218</v>
      </c>
      <c r="B440" s="8">
        <v>45</v>
      </c>
      <c r="C440" s="8" t="s">
        <v>145</v>
      </c>
      <c r="D440" s="8"/>
      <c r="E440" s="8">
        <v>67.44</v>
      </c>
      <c r="F440" s="8">
        <v>67.44</v>
      </c>
      <c r="G440">
        <v>37.794341242937854</v>
      </c>
      <c r="H440" s="91">
        <v>6</v>
      </c>
      <c r="K440" t="s">
        <v>334</v>
      </c>
      <c r="L440">
        <v>1593</v>
      </c>
    </row>
    <row r="441" spans="1:12" ht="14.4" customHeight="1">
      <c r="A441" s="105" t="s">
        <v>219</v>
      </c>
      <c r="B441" s="8">
        <v>45</v>
      </c>
      <c r="C441" s="8" t="s">
        <v>145</v>
      </c>
      <c r="D441" s="8"/>
      <c r="E441" s="8">
        <v>160.55000000000001</v>
      </c>
      <c r="F441" s="8">
        <v>160.55000000000001</v>
      </c>
      <c r="G441">
        <v>63.280091390728479</v>
      </c>
      <c r="H441" s="91">
        <v>6</v>
      </c>
      <c r="K441" t="s">
        <v>334</v>
      </c>
      <c r="L441">
        <v>2265</v>
      </c>
    </row>
    <row r="442" spans="1:12" ht="14.4" customHeight="1">
      <c r="A442" s="105" t="s">
        <v>220</v>
      </c>
      <c r="B442" s="8">
        <v>45</v>
      </c>
      <c r="C442" s="8" t="s">
        <v>145</v>
      </c>
      <c r="D442" s="8"/>
      <c r="E442" s="8">
        <v>279.43</v>
      </c>
      <c r="F442" s="8">
        <v>279.43</v>
      </c>
      <c r="G442">
        <v>69.720049804359974</v>
      </c>
      <c r="H442" s="91">
        <v>6</v>
      </c>
      <c r="K442" t="s">
        <v>334</v>
      </c>
      <c r="L442">
        <v>3578</v>
      </c>
    </row>
    <row r="443" spans="1:12" ht="14.4" customHeight="1">
      <c r="A443" s="105" t="s">
        <v>342</v>
      </c>
      <c r="B443" s="8">
        <v>47</v>
      </c>
      <c r="C443" s="8" t="s">
        <v>34</v>
      </c>
      <c r="D443" s="8">
        <v>3.5844383817242744</v>
      </c>
      <c r="E443" s="8"/>
      <c r="F443" s="8">
        <v>3.5844383817242744</v>
      </c>
      <c r="G443">
        <v>79.999288022513227</v>
      </c>
      <c r="H443" s="91">
        <v>9</v>
      </c>
      <c r="I443">
        <v>1</v>
      </c>
      <c r="L443">
        <v>40</v>
      </c>
    </row>
    <row r="444" spans="1:12" ht="14.4" customHeight="1">
      <c r="A444" s="105" t="s">
        <v>221</v>
      </c>
      <c r="B444" s="8">
        <v>47</v>
      </c>
      <c r="C444" s="8" t="s">
        <v>46</v>
      </c>
      <c r="D444" s="8"/>
      <c r="E444" s="8">
        <v>27.97</v>
      </c>
      <c r="F444" s="8">
        <v>27.97</v>
      </c>
      <c r="G444">
        <v>41.340956622516558</v>
      </c>
      <c r="H444" s="91">
        <v>0</v>
      </c>
      <c r="K444" t="s">
        <v>334</v>
      </c>
      <c r="L444">
        <v>604</v>
      </c>
    </row>
    <row r="445" spans="1:12" ht="14.4" customHeight="1">
      <c r="A445" s="105" t="s">
        <v>500</v>
      </c>
      <c r="B445" s="8">
        <v>47</v>
      </c>
      <c r="C445" s="8" t="s">
        <v>34</v>
      </c>
      <c r="D445" s="8">
        <v>3.2259945435518471</v>
      </c>
      <c r="E445" s="8"/>
      <c r="F445" s="8">
        <v>3.2259945435518471</v>
      </c>
      <c r="G445">
        <v>80</v>
      </c>
      <c r="H445" s="91">
        <v>0</v>
      </c>
      <c r="I445">
        <v>1</v>
      </c>
      <c r="L445">
        <v>36</v>
      </c>
    </row>
    <row r="446" spans="1:12" ht="14.4" customHeight="1">
      <c r="A446" s="105" t="s">
        <v>222</v>
      </c>
      <c r="B446" s="8">
        <v>47</v>
      </c>
      <c r="C446" s="8" t="s">
        <v>46</v>
      </c>
      <c r="D446" s="8">
        <v>40.32493179439809</v>
      </c>
      <c r="E446" s="8"/>
      <c r="F446" s="8">
        <v>40.32493179439809</v>
      </c>
      <c r="G446">
        <v>79.999288022513227</v>
      </c>
      <c r="H446" s="91">
        <v>0</v>
      </c>
      <c r="I446">
        <v>1</v>
      </c>
      <c r="L446">
        <v>450</v>
      </c>
    </row>
    <row r="447" spans="1:12" ht="14.4" customHeight="1">
      <c r="A447" s="105" t="s">
        <v>831</v>
      </c>
      <c r="B447" s="8">
        <v>47</v>
      </c>
      <c r="C447" s="8" t="s">
        <v>34</v>
      </c>
      <c r="D447" s="8">
        <v>5.0999999999999996</v>
      </c>
      <c r="E447" s="8"/>
      <c r="F447" s="8">
        <v>5.0999999999999996</v>
      </c>
      <c r="G447">
        <v>32.992565217391302</v>
      </c>
      <c r="H447" s="91">
        <v>0</v>
      </c>
      <c r="J447" t="s">
        <v>334</v>
      </c>
      <c r="L447">
        <v>138</v>
      </c>
    </row>
    <row r="448" spans="1:12" ht="14.4" customHeight="1">
      <c r="A448" s="105" t="s">
        <v>224</v>
      </c>
      <c r="B448" s="8">
        <v>47</v>
      </c>
      <c r="C448" s="8" t="s">
        <v>34</v>
      </c>
      <c r="D448" s="8">
        <v>27.32</v>
      </c>
      <c r="E448" s="8"/>
      <c r="F448" s="8">
        <v>27.32</v>
      </c>
      <c r="G448">
        <v>54.199237333333336</v>
      </c>
      <c r="H448" s="91">
        <v>0</v>
      </c>
      <c r="J448" t="s">
        <v>334</v>
      </c>
      <c r="L448">
        <v>450</v>
      </c>
    </row>
    <row r="449" spans="1:12" ht="14.4" customHeight="1">
      <c r="A449" s="105" t="s">
        <v>366</v>
      </c>
      <c r="B449" s="8">
        <v>47</v>
      </c>
      <c r="C449" s="8" t="s">
        <v>34</v>
      </c>
      <c r="D449" s="8">
        <v>3.3</v>
      </c>
      <c r="E449" s="8"/>
      <c r="F449" s="8">
        <v>3.3</v>
      </c>
      <c r="G449">
        <v>26.303946428571429</v>
      </c>
      <c r="H449" s="91">
        <v>0</v>
      </c>
      <c r="J449" t="s">
        <v>334</v>
      </c>
      <c r="L449">
        <v>112</v>
      </c>
    </row>
    <row r="450" spans="1:12" ht="14.4" customHeight="1">
      <c r="A450" s="105" t="s">
        <v>225</v>
      </c>
      <c r="B450" s="8">
        <v>47</v>
      </c>
      <c r="C450" s="8" t="s">
        <v>34</v>
      </c>
      <c r="D450" s="8">
        <v>0.97799999999999998</v>
      </c>
      <c r="E450" s="8"/>
      <c r="F450" s="8">
        <v>0.97799999999999998</v>
      </c>
      <c r="G450">
        <v>39.686350909090912</v>
      </c>
      <c r="H450" s="91">
        <v>0</v>
      </c>
      <c r="J450" t="s">
        <v>334</v>
      </c>
      <c r="L450">
        <v>22</v>
      </c>
    </row>
    <row r="451" spans="1:12" ht="14.4" customHeight="1">
      <c r="A451" s="105" t="s">
        <v>367</v>
      </c>
      <c r="B451" s="8">
        <v>47</v>
      </c>
      <c r="C451" s="8" t="s">
        <v>34</v>
      </c>
      <c r="D451" s="8">
        <v>12.366312416948746</v>
      </c>
      <c r="E451" s="8"/>
      <c r="F451" s="8">
        <v>12.366312416948746</v>
      </c>
      <c r="G451">
        <v>79.999288022513213</v>
      </c>
      <c r="H451" s="91">
        <v>0</v>
      </c>
      <c r="I451">
        <v>1</v>
      </c>
      <c r="L451">
        <v>138</v>
      </c>
    </row>
    <row r="452" spans="1:12" ht="14.4" customHeight="1">
      <c r="A452" s="105" t="s">
        <v>226</v>
      </c>
      <c r="B452" s="8">
        <v>47</v>
      </c>
      <c r="C452" s="8" t="s">
        <v>34</v>
      </c>
      <c r="D452" s="8">
        <v>13.631</v>
      </c>
      <c r="E452" s="8"/>
      <c r="F452" s="8">
        <v>13.631</v>
      </c>
      <c r="G452">
        <v>270.42086533333332</v>
      </c>
      <c r="H452" s="91">
        <v>0</v>
      </c>
      <c r="J452" t="s">
        <v>334</v>
      </c>
      <c r="L452">
        <v>45</v>
      </c>
    </row>
    <row r="453" spans="1:12" ht="14.4" customHeight="1">
      <c r="A453" s="105" t="s">
        <v>227</v>
      </c>
      <c r="B453" s="8">
        <v>47</v>
      </c>
      <c r="C453" s="8" t="s">
        <v>34</v>
      </c>
      <c r="D453" s="8">
        <v>10.215649387914182</v>
      </c>
      <c r="E453" s="8"/>
      <c r="F453" s="8">
        <v>10.215649387914182</v>
      </c>
      <c r="G453">
        <v>79.999288022513213</v>
      </c>
      <c r="H453" s="91">
        <v>0</v>
      </c>
      <c r="I453">
        <v>1</v>
      </c>
      <c r="L453">
        <v>114</v>
      </c>
    </row>
    <row r="454" spans="1:12" ht="14.4" customHeight="1">
      <c r="A454" s="105" t="s">
        <v>228</v>
      </c>
      <c r="B454" s="8">
        <v>47</v>
      </c>
      <c r="C454" s="8" t="s">
        <v>34</v>
      </c>
      <c r="D454" s="8">
        <v>9.6</v>
      </c>
      <c r="E454" s="8"/>
      <c r="F454" s="8">
        <v>9.6</v>
      </c>
      <c r="G454">
        <v>21.42576</v>
      </c>
      <c r="H454" s="91">
        <v>0</v>
      </c>
      <c r="J454" t="s">
        <v>334</v>
      </c>
      <c r="L454">
        <v>400</v>
      </c>
    </row>
    <row r="455" spans="1:12" ht="14.4" customHeight="1">
      <c r="A455" s="105" t="s">
        <v>392</v>
      </c>
      <c r="B455" s="8">
        <v>47</v>
      </c>
      <c r="C455" s="8" t="s">
        <v>34</v>
      </c>
      <c r="D455" s="8">
        <v>1.8</v>
      </c>
      <c r="E455" s="8"/>
      <c r="F455" s="8">
        <v>1.8</v>
      </c>
      <c r="G455">
        <v>33.47775</v>
      </c>
      <c r="H455" s="91">
        <v>0</v>
      </c>
      <c r="J455" t="s">
        <v>334</v>
      </c>
      <c r="L455">
        <v>48</v>
      </c>
    </row>
    <row r="456" spans="1:12" ht="14.4" customHeight="1">
      <c r="A456" s="105" t="s">
        <v>229</v>
      </c>
      <c r="B456" s="8">
        <v>47</v>
      </c>
      <c r="C456" s="8" t="s">
        <v>34</v>
      </c>
      <c r="D456" s="8">
        <v>4.0220000000000002</v>
      </c>
      <c r="E456" s="8"/>
      <c r="F456" s="8">
        <v>4.0220000000000002</v>
      </c>
      <c r="G456">
        <v>20.285877288135595</v>
      </c>
      <c r="H456" s="91">
        <v>0</v>
      </c>
      <c r="J456" t="s">
        <v>334</v>
      </c>
      <c r="L456">
        <v>177</v>
      </c>
    </row>
    <row r="457" spans="1:12" ht="14.4" customHeight="1">
      <c r="A457" s="105" t="s">
        <v>402</v>
      </c>
      <c r="B457" s="8">
        <v>47</v>
      </c>
      <c r="C457" s="8" t="s">
        <v>34</v>
      </c>
      <c r="D457" s="8">
        <v>1.7922191908621372</v>
      </c>
      <c r="E457" s="8"/>
      <c r="F457" s="8">
        <v>1.7922191908621372</v>
      </c>
      <c r="G457">
        <v>79.999288022513227</v>
      </c>
      <c r="H457" s="91">
        <v>0</v>
      </c>
      <c r="I457">
        <v>1</v>
      </c>
      <c r="L457">
        <v>20</v>
      </c>
    </row>
    <row r="458" spans="1:12" ht="14.4" customHeight="1">
      <c r="A458" s="105" t="s">
        <v>230</v>
      </c>
      <c r="B458" s="8">
        <v>47</v>
      </c>
      <c r="C458" s="8" t="s">
        <v>34</v>
      </c>
      <c r="D458" s="8"/>
      <c r="E458" s="8">
        <v>1947.288</v>
      </c>
      <c r="F458" s="8">
        <v>1947.288</v>
      </c>
      <c r="G458">
        <v>126.37553715615005</v>
      </c>
      <c r="H458" s="91">
        <v>0</v>
      </c>
      <c r="K458" t="s">
        <v>334</v>
      </c>
      <c r="L458">
        <v>13756</v>
      </c>
    </row>
    <row r="459" spans="1:12" ht="14.4" customHeight="1">
      <c r="A459" s="105" t="s">
        <v>411</v>
      </c>
      <c r="B459" s="8">
        <v>47</v>
      </c>
      <c r="C459" s="8" t="s">
        <v>34</v>
      </c>
      <c r="D459" s="8">
        <v>0.38100000000000001</v>
      </c>
      <c r="E459" s="8"/>
      <c r="F459" s="8">
        <v>0.38100000000000001</v>
      </c>
      <c r="G459">
        <v>8.5033484999999995</v>
      </c>
      <c r="H459" s="91">
        <v>0</v>
      </c>
      <c r="J459" t="s">
        <v>334</v>
      </c>
      <c r="L459">
        <v>40</v>
      </c>
    </row>
    <row r="460" spans="1:12" ht="14.4" customHeight="1">
      <c r="A460" s="105" t="s">
        <v>426</v>
      </c>
      <c r="B460" s="8">
        <v>47</v>
      </c>
      <c r="C460" s="8" t="s">
        <v>34</v>
      </c>
      <c r="D460" s="8">
        <v>9.8572055497417548</v>
      </c>
      <c r="E460" s="8"/>
      <c r="F460" s="8">
        <v>9.8572055497417548</v>
      </c>
      <c r="G460">
        <v>79.999288022513213</v>
      </c>
      <c r="H460" s="91">
        <v>0</v>
      </c>
      <c r="I460">
        <v>1</v>
      </c>
      <c r="L460">
        <v>110</v>
      </c>
    </row>
    <row r="461" spans="1:12" ht="14.4" customHeight="1">
      <c r="A461" s="105" t="s">
        <v>429</v>
      </c>
      <c r="B461" s="8">
        <v>47</v>
      </c>
      <c r="C461" s="8" t="s">
        <v>34</v>
      </c>
      <c r="D461" s="8">
        <v>180.56608347936032</v>
      </c>
      <c r="E461" s="8"/>
      <c r="F461" s="8">
        <v>180.56608347936032</v>
      </c>
      <c r="G461">
        <v>79.999288022513213</v>
      </c>
      <c r="H461" s="91">
        <v>0</v>
      </c>
      <c r="I461">
        <v>1</v>
      </c>
      <c r="L461">
        <v>2015</v>
      </c>
    </row>
    <row r="462" spans="1:12" ht="14.4" customHeight="1">
      <c r="A462" s="105" t="s">
        <v>430</v>
      </c>
      <c r="B462" s="8">
        <v>47</v>
      </c>
      <c r="C462" s="8" t="s">
        <v>46</v>
      </c>
      <c r="D462" s="8">
        <v>44.805479771553429</v>
      </c>
      <c r="E462" s="8"/>
      <c r="F462" s="8">
        <v>44.805479771553429</v>
      </c>
      <c r="G462">
        <v>79.999288022513227</v>
      </c>
      <c r="H462" s="91">
        <v>0</v>
      </c>
      <c r="I462">
        <v>1</v>
      </c>
      <c r="L462">
        <v>500</v>
      </c>
    </row>
    <row r="463" spans="1:12" ht="14.4" customHeight="1">
      <c r="A463" s="105" t="s">
        <v>435</v>
      </c>
      <c r="B463" s="8">
        <v>47</v>
      </c>
      <c r="C463" s="8" t="s">
        <v>34</v>
      </c>
      <c r="D463" s="8">
        <v>6.5</v>
      </c>
      <c r="E463" s="8"/>
      <c r="F463" s="8">
        <v>6.5</v>
      </c>
      <c r="G463">
        <v>40.579090909090915</v>
      </c>
      <c r="H463" s="91">
        <v>0</v>
      </c>
      <c r="J463" t="s">
        <v>334</v>
      </c>
      <c r="L463">
        <v>143</v>
      </c>
    </row>
    <row r="464" spans="1:12" ht="14.4" customHeight="1">
      <c r="A464" s="105" t="s">
        <v>231</v>
      </c>
      <c r="B464" s="8">
        <v>47</v>
      </c>
      <c r="C464" s="8" t="s">
        <v>34</v>
      </c>
      <c r="D464" s="8">
        <v>5.4980000000000002</v>
      </c>
      <c r="E464" s="8"/>
      <c r="F464" s="8">
        <v>5.4980000000000002</v>
      </c>
      <c r="G464">
        <v>32.721896800000003</v>
      </c>
      <c r="H464" s="91">
        <v>0</v>
      </c>
      <c r="J464" t="s">
        <v>334</v>
      </c>
      <c r="L464">
        <v>150</v>
      </c>
    </row>
    <row r="465" spans="1:12" ht="14.4" customHeight="1">
      <c r="A465" s="105" t="s">
        <v>41</v>
      </c>
      <c r="B465" s="8">
        <v>47</v>
      </c>
      <c r="C465" s="8" t="s">
        <v>46</v>
      </c>
      <c r="D465" s="8">
        <v>25.807956348414777</v>
      </c>
      <c r="E465" s="8"/>
      <c r="F465" s="8">
        <v>25.807956348414777</v>
      </c>
      <c r="G465">
        <v>79.999288022513213</v>
      </c>
      <c r="H465" s="91">
        <v>0</v>
      </c>
      <c r="L465">
        <v>288</v>
      </c>
    </row>
    <row r="466" spans="1:12" ht="14.4" customHeight="1">
      <c r="A466" s="105" t="s">
        <v>16</v>
      </c>
      <c r="B466" s="8">
        <v>47</v>
      </c>
      <c r="C466" s="8" t="s">
        <v>34</v>
      </c>
      <c r="D466" s="8">
        <v>614.91040438479934</v>
      </c>
      <c r="E466" s="8"/>
      <c r="F466" s="8">
        <v>614.91040438479934</v>
      </c>
      <c r="G466">
        <v>79.999288022513227</v>
      </c>
      <c r="H466" s="91">
        <v>0</v>
      </c>
      <c r="L466">
        <v>6862</v>
      </c>
    </row>
    <row r="467" spans="1:12" ht="14.4" customHeight="1">
      <c r="A467" s="105" t="s">
        <v>232</v>
      </c>
      <c r="B467" s="8">
        <v>47</v>
      </c>
      <c r="C467" s="8" t="s">
        <v>34</v>
      </c>
      <c r="D467" s="8">
        <v>17.922191908621372</v>
      </c>
      <c r="E467" s="8"/>
      <c r="F467" s="8">
        <v>17.922191908621372</v>
      </c>
      <c r="G467">
        <v>79.999288022513213</v>
      </c>
      <c r="H467" s="91">
        <v>0</v>
      </c>
      <c r="I467">
        <v>1</v>
      </c>
      <c r="L467">
        <v>200</v>
      </c>
    </row>
    <row r="468" spans="1:12" ht="14.4" customHeight="1">
      <c r="A468" s="105" t="s">
        <v>233</v>
      </c>
      <c r="B468" s="8">
        <v>47</v>
      </c>
      <c r="C468" s="8" t="s">
        <v>34</v>
      </c>
      <c r="D468" s="8">
        <v>13.1</v>
      </c>
      <c r="E468" s="8"/>
      <c r="F468" s="8">
        <v>13.1</v>
      </c>
      <c r="G468">
        <v>92.816619047619056</v>
      </c>
      <c r="H468" s="91">
        <v>0</v>
      </c>
      <c r="J468" t="s">
        <v>334</v>
      </c>
      <c r="L468">
        <v>126</v>
      </c>
    </row>
    <row r="469" spans="1:12" ht="14.4" customHeight="1">
      <c r="A469" s="105" t="s">
        <v>832</v>
      </c>
      <c r="B469" s="8">
        <v>47</v>
      </c>
      <c r="C469" s="8" t="s">
        <v>34</v>
      </c>
      <c r="D469" s="8">
        <v>3.51</v>
      </c>
      <c r="E469" s="8"/>
      <c r="F469" s="8">
        <v>3.51</v>
      </c>
      <c r="G469">
        <v>39.664777215189872</v>
      </c>
      <c r="H469" s="91">
        <v>0</v>
      </c>
      <c r="J469" t="s">
        <v>334</v>
      </c>
      <c r="L469">
        <v>79</v>
      </c>
    </row>
    <row r="470" spans="1:12" ht="14.4" customHeight="1">
      <c r="A470" s="105" t="s">
        <v>449</v>
      </c>
      <c r="B470" s="8">
        <v>47</v>
      </c>
      <c r="C470" s="8" t="s">
        <v>34</v>
      </c>
      <c r="D470" s="8">
        <v>6.5</v>
      </c>
      <c r="E470" s="8"/>
      <c r="F470" s="8">
        <v>6.5</v>
      </c>
      <c r="G470">
        <v>58.028100000000002</v>
      </c>
      <c r="H470" s="91">
        <v>0</v>
      </c>
      <c r="J470" t="s">
        <v>334</v>
      </c>
      <c r="L470">
        <v>100</v>
      </c>
    </row>
    <row r="471" spans="1:12" ht="14.4" customHeight="1">
      <c r="A471" s="105" t="s">
        <v>234</v>
      </c>
      <c r="B471" s="8">
        <v>47</v>
      </c>
      <c r="C471" s="8" t="s">
        <v>34</v>
      </c>
      <c r="D471" s="8">
        <v>2.2109999999999999</v>
      </c>
      <c r="E471" s="8"/>
      <c r="F471" s="8">
        <v>2.2109999999999999</v>
      </c>
      <c r="G471">
        <v>56.395661142857136</v>
      </c>
      <c r="H471" s="91">
        <v>0</v>
      </c>
      <c r="J471" t="s">
        <v>334</v>
      </c>
      <c r="L471">
        <v>35</v>
      </c>
    </row>
    <row r="472" spans="1:12" ht="14.4" customHeight="1">
      <c r="A472" s="105" t="s">
        <v>906</v>
      </c>
      <c r="B472" s="8">
        <v>47</v>
      </c>
      <c r="C472" s="8" t="s">
        <v>34</v>
      </c>
      <c r="D472" s="8">
        <v>17.922191908621372</v>
      </c>
      <c r="E472" s="8"/>
      <c r="F472" s="8">
        <v>17.922191908621372</v>
      </c>
      <c r="G472">
        <v>79.999288022513213</v>
      </c>
      <c r="H472" s="91">
        <v>0</v>
      </c>
      <c r="I472">
        <v>1</v>
      </c>
      <c r="L472">
        <v>200</v>
      </c>
    </row>
    <row r="473" spans="1:12" ht="14.4" customHeight="1">
      <c r="A473" s="105" t="s">
        <v>235</v>
      </c>
      <c r="B473" s="8">
        <v>47</v>
      </c>
      <c r="C473" s="8" t="s">
        <v>34</v>
      </c>
      <c r="D473" s="8">
        <v>34.625999999999998</v>
      </c>
      <c r="E473" s="8"/>
      <c r="F473" s="8">
        <v>34.625999999999998</v>
      </c>
      <c r="G473">
        <v>81.347408526315775</v>
      </c>
      <c r="H473" s="91">
        <v>0</v>
      </c>
      <c r="J473" t="s">
        <v>334</v>
      </c>
      <c r="L473">
        <v>380</v>
      </c>
    </row>
    <row r="474" spans="1:12" ht="14.4" customHeight="1">
      <c r="A474" s="105" t="s">
        <v>887</v>
      </c>
      <c r="B474" s="8">
        <v>47</v>
      </c>
      <c r="C474" s="8" t="s">
        <v>34</v>
      </c>
      <c r="D474" s="8">
        <v>4.6597698962415564</v>
      </c>
      <c r="E474" s="8"/>
      <c r="F474" s="8">
        <v>4.6597698962415564</v>
      </c>
      <c r="G474">
        <v>79.999288022513213</v>
      </c>
      <c r="H474" s="91">
        <v>0</v>
      </c>
      <c r="I474">
        <v>1</v>
      </c>
      <c r="L474">
        <v>52</v>
      </c>
    </row>
    <row r="475" spans="1:12" ht="14.4" customHeight="1">
      <c r="A475" s="105" t="s">
        <v>473</v>
      </c>
      <c r="B475" s="8">
        <v>47</v>
      </c>
      <c r="C475" s="8" t="s">
        <v>34</v>
      </c>
      <c r="D475" s="8">
        <v>10.32</v>
      </c>
      <c r="E475" s="8"/>
      <c r="F475" s="8">
        <v>10.32</v>
      </c>
      <c r="G475">
        <v>29.529092307692309</v>
      </c>
      <c r="H475" s="91">
        <v>0</v>
      </c>
      <c r="J475" t="s">
        <v>334</v>
      </c>
      <c r="L475">
        <v>312</v>
      </c>
    </row>
    <row r="476" spans="1:12" ht="14.4" customHeight="1">
      <c r="A476" s="105" t="s">
        <v>474</v>
      </c>
      <c r="B476" s="8">
        <v>47</v>
      </c>
      <c r="C476" s="8" t="s">
        <v>34</v>
      </c>
      <c r="D476" s="8">
        <v>12.6</v>
      </c>
      <c r="E476" s="8"/>
      <c r="F476" s="8">
        <v>12.6</v>
      </c>
      <c r="G476">
        <v>92.201016393442615</v>
      </c>
      <c r="H476" s="91">
        <v>0</v>
      </c>
      <c r="J476" t="s">
        <v>334</v>
      </c>
      <c r="L476">
        <v>122</v>
      </c>
    </row>
    <row r="477" spans="1:12" ht="14.4" customHeight="1">
      <c r="A477" s="105" t="s">
        <v>236</v>
      </c>
      <c r="B477" s="8">
        <v>49</v>
      </c>
      <c r="C477" s="8" t="s">
        <v>1</v>
      </c>
      <c r="D477" s="8">
        <v>58.247123703019462</v>
      </c>
      <c r="E477" s="8"/>
      <c r="F477" s="8">
        <v>58.247123703019462</v>
      </c>
      <c r="G477">
        <v>79.999288022513227</v>
      </c>
      <c r="H477" s="91">
        <v>0</v>
      </c>
      <c r="I477">
        <v>1</v>
      </c>
      <c r="J477" t="s">
        <v>69</v>
      </c>
      <c r="L477">
        <v>650</v>
      </c>
    </row>
    <row r="478" spans="1:12" ht="14.4" customHeight="1">
      <c r="A478" s="105" t="s">
        <v>341</v>
      </c>
      <c r="B478" s="8">
        <v>49</v>
      </c>
      <c r="C478" s="8" t="s">
        <v>1</v>
      </c>
      <c r="D478" s="8">
        <v>7.1688767634485489</v>
      </c>
      <c r="E478" s="8"/>
      <c r="F478" s="8">
        <v>7.1688767634485489</v>
      </c>
      <c r="G478">
        <v>79.999288022513227</v>
      </c>
      <c r="H478" s="91">
        <v>0</v>
      </c>
      <c r="I478">
        <v>1</v>
      </c>
      <c r="L478">
        <v>80</v>
      </c>
    </row>
    <row r="479" spans="1:12" ht="14.4" customHeight="1">
      <c r="A479" s="105" t="s">
        <v>515</v>
      </c>
      <c r="B479" s="8">
        <v>49</v>
      </c>
      <c r="C479" s="8" t="s">
        <v>1</v>
      </c>
      <c r="D479" s="8">
        <v>2.0099999999999998</v>
      </c>
      <c r="E479" s="8"/>
      <c r="F479" s="8">
        <v>2.0099999999999998</v>
      </c>
      <c r="G479">
        <v>25.634391428571426</v>
      </c>
      <c r="H479" s="91">
        <v>0</v>
      </c>
      <c r="J479" t="s">
        <v>334</v>
      </c>
      <c r="L479">
        <v>70</v>
      </c>
    </row>
    <row r="480" spans="1:12" ht="14.4" customHeight="1">
      <c r="A480" s="105" t="s">
        <v>516</v>
      </c>
      <c r="B480" s="8">
        <v>49</v>
      </c>
      <c r="C480" s="8" t="s">
        <v>1</v>
      </c>
      <c r="D480" s="8">
        <v>22.402739885776715</v>
      </c>
      <c r="E480" s="8"/>
      <c r="F480" s="8">
        <v>22.402739885776715</v>
      </c>
      <c r="G480">
        <v>79.999288022513227</v>
      </c>
      <c r="H480" s="91">
        <v>0</v>
      </c>
      <c r="I480">
        <v>1</v>
      </c>
      <c r="L480">
        <v>250</v>
      </c>
    </row>
    <row r="481" spans="1:12" ht="14.4" customHeight="1">
      <c r="A481" s="105" t="s">
        <v>347</v>
      </c>
      <c r="B481" s="8">
        <v>49</v>
      </c>
      <c r="C481" s="8" t="s">
        <v>1</v>
      </c>
      <c r="D481" s="8">
        <v>45.343145528812073</v>
      </c>
      <c r="E481" s="8"/>
      <c r="F481" s="8">
        <v>45.343145528812073</v>
      </c>
      <c r="G481">
        <v>79.999288022513227</v>
      </c>
      <c r="H481" s="91">
        <v>0</v>
      </c>
      <c r="I481">
        <v>1</v>
      </c>
      <c r="L481">
        <v>506</v>
      </c>
    </row>
    <row r="482" spans="1:12" ht="14.4" customHeight="1">
      <c r="A482" s="105" t="s">
        <v>238</v>
      </c>
      <c r="B482" s="8">
        <v>49</v>
      </c>
      <c r="C482" s="8" t="s">
        <v>1</v>
      </c>
      <c r="D482" s="8">
        <v>17.798999999999999</v>
      </c>
      <c r="E482" s="8"/>
      <c r="F482" s="8">
        <v>17.798999999999999</v>
      </c>
      <c r="G482">
        <v>99.311745375000001</v>
      </c>
      <c r="H482" s="91">
        <v>0</v>
      </c>
      <c r="J482" t="s">
        <v>334</v>
      </c>
      <c r="L482">
        <v>160</v>
      </c>
    </row>
    <row r="483" spans="1:12" ht="14.4" customHeight="1">
      <c r="A483" s="105" t="s">
        <v>354</v>
      </c>
      <c r="B483" s="8">
        <v>49</v>
      </c>
      <c r="C483" s="8" t="s">
        <v>1</v>
      </c>
      <c r="D483" s="8">
        <v>2.3298849481207782</v>
      </c>
      <c r="E483" s="8"/>
      <c r="F483" s="8">
        <v>2.3298849481207782</v>
      </c>
      <c r="G483">
        <v>79.999288022513213</v>
      </c>
      <c r="H483" s="91">
        <v>0</v>
      </c>
      <c r="I483">
        <v>1</v>
      </c>
      <c r="L483">
        <v>26</v>
      </c>
    </row>
    <row r="484" spans="1:12" ht="14.4" customHeight="1">
      <c r="A484" s="105" t="s">
        <v>336</v>
      </c>
      <c r="B484" s="8">
        <v>49</v>
      </c>
      <c r="C484" s="8" t="s">
        <v>1</v>
      </c>
      <c r="D484" s="8">
        <v>4658.3999999999996</v>
      </c>
      <c r="E484" s="8">
        <v>3508.6</v>
      </c>
      <c r="F484" s="8">
        <v>8167</v>
      </c>
      <c r="G484">
        <v>90.81972571001495</v>
      </c>
      <c r="H484" s="91">
        <v>4</v>
      </c>
      <c r="I484">
        <v>4</v>
      </c>
      <c r="J484" t="s">
        <v>334</v>
      </c>
      <c r="K484" t="s">
        <v>334</v>
      </c>
      <c r="L484">
        <v>80280</v>
      </c>
    </row>
    <row r="485" spans="1:12" ht="14.4" customHeight="1">
      <c r="A485" s="105" t="s">
        <v>239</v>
      </c>
      <c r="B485" s="8">
        <v>49</v>
      </c>
      <c r="C485" s="8" t="s">
        <v>1</v>
      </c>
      <c r="D485" s="8">
        <v>63.982225113778298</v>
      </c>
      <c r="E485" s="8"/>
      <c r="F485" s="8">
        <v>63.982225113778298</v>
      </c>
      <c r="G485">
        <v>79.999288022513213</v>
      </c>
      <c r="H485" s="91">
        <v>0</v>
      </c>
      <c r="I485">
        <v>1</v>
      </c>
      <c r="L485">
        <v>714</v>
      </c>
    </row>
    <row r="486" spans="1:12" ht="14.4" customHeight="1">
      <c r="A486" s="105" t="s">
        <v>240</v>
      </c>
      <c r="B486" s="8">
        <v>49</v>
      </c>
      <c r="C486" s="8" t="s">
        <v>1</v>
      </c>
      <c r="D486" s="8">
        <v>18.649999999999999</v>
      </c>
      <c r="E486" s="8"/>
      <c r="F486" s="8">
        <v>18.649999999999999</v>
      </c>
      <c r="G486">
        <v>55.684284280936453</v>
      </c>
      <c r="H486" s="91">
        <v>6</v>
      </c>
      <c r="J486" t="s">
        <v>334</v>
      </c>
      <c r="L486">
        <v>299</v>
      </c>
    </row>
    <row r="487" spans="1:12" ht="14.4" customHeight="1">
      <c r="A487" s="105" t="s">
        <v>241</v>
      </c>
      <c r="B487" s="8">
        <v>49</v>
      </c>
      <c r="C487" s="8" t="s">
        <v>1</v>
      </c>
      <c r="D487" s="8">
        <v>5.8247123703019463</v>
      </c>
      <c r="E487" s="8"/>
      <c r="F487" s="8">
        <v>5.8247123703019463</v>
      </c>
      <c r="G487">
        <v>79.999288022513213</v>
      </c>
      <c r="H487" s="91">
        <v>0</v>
      </c>
      <c r="I487">
        <v>1</v>
      </c>
      <c r="L487">
        <v>65</v>
      </c>
    </row>
    <row r="488" spans="1:12" ht="14.4" customHeight="1">
      <c r="A488" s="105" t="s">
        <v>369</v>
      </c>
      <c r="B488" s="8">
        <v>49</v>
      </c>
      <c r="C488" s="8" t="s">
        <v>1</v>
      </c>
      <c r="D488" s="8">
        <v>3.5844383817242744</v>
      </c>
      <c r="E488" s="8"/>
      <c r="F488" s="8">
        <v>3.5844383817242744</v>
      </c>
      <c r="G488">
        <v>79.999288022513227</v>
      </c>
      <c r="H488" s="91">
        <v>0</v>
      </c>
      <c r="I488">
        <v>1</v>
      </c>
      <c r="L488">
        <v>40</v>
      </c>
    </row>
    <row r="489" spans="1:12" ht="14.4" customHeight="1">
      <c r="A489" s="105" t="s">
        <v>888</v>
      </c>
      <c r="B489" s="8">
        <v>49</v>
      </c>
      <c r="C489" s="8" t="s">
        <v>1</v>
      </c>
      <c r="D489" s="8">
        <v>13.122</v>
      </c>
      <c r="E489" s="8"/>
      <c r="F489" s="8">
        <v>13.122</v>
      </c>
      <c r="G489">
        <v>26.032298399999998</v>
      </c>
      <c r="H489" s="91">
        <v>0</v>
      </c>
      <c r="J489" t="s">
        <v>334</v>
      </c>
      <c r="L489">
        <v>450</v>
      </c>
    </row>
    <row r="490" spans="1:12" ht="14.4" customHeight="1">
      <c r="A490" s="105" t="s">
        <v>242</v>
      </c>
      <c r="B490" s="8">
        <v>49</v>
      </c>
      <c r="C490" s="8" t="s">
        <v>1</v>
      </c>
      <c r="D490" s="8">
        <v>487.13400000000001</v>
      </c>
      <c r="E490" s="8"/>
      <c r="F490" s="8">
        <v>487.13400000000001</v>
      </c>
      <c r="G490">
        <v>59.167892130612252</v>
      </c>
      <c r="H490" s="91">
        <v>0</v>
      </c>
      <c r="J490" t="s">
        <v>334</v>
      </c>
      <c r="L490">
        <v>7350</v>
      </c>
    </row>
    <row r="491" spans="1:12" ht="14.4" customHeight="1">
      <c r="A491" s="105" t="s">
        <v>628</v>
      </c>
      <c r="B491" s="8">
        <v>49</v>
      </c>
      <c r="C491" s="8" t="s">
        <v>1</v>
      </c>
      <c r="D491" s="8">
        <v>452.5</v>
      </c>
      <c r="E491" s="8"/>
      <c r="F491" s="8">
        <v>452.5</v>
      </c>
      <c r="G491">
        <v>135.78650420168066</v>
      </c>
      <c r="H491" s="91">
        <v>2</v>
      </c>
      <c r="L491">
        <v>2975</v>
      </c>
    </row>
    <row r="492" spans="1:12" ht="14.4" customHeight="1">
      <c r="A492" s="105" t="s">
        <v>243</v>
      </c>
      <c r="B492" s="8">
        <v>49</v>
      </c>
      <c r="C492" s="8" t="s">
        <v>1</v>
      </c>
      <c r="D492" s="8">
        <v>244.20400000000001</v>
      </c>
      <c r="E492" s="8"/>
      <c r="F492" s="8">
        <v>244.20400000000001</v>
      </c>
      <c r="G492">
        <v>40.597891798882685</v>
      </c>
      <c r="H492" s="91">
        <v>0</v>
      </c>
      <c r="J492" t="s">
        <v>334</v>
      </c>
      <c r="L492">
        <v>5370</v>
      </c>
    </row>
    <row r="493" spans="1:12" ht="14.4" customHeight="1">
      <c r="A493" s="105" t="s">
        <v>912</v>
      </c>
      <c r="B493" s="8">
        <v>49</v>
      </c>
      <c r="C493" s="8" t="s">
        <v>1</v>
      </c>
      <c r="D493" s="8">
        <v>149.94</v>
      </c>
      <c r="E493" s="8"/>
      <c r="F493" s="8">
        <v>149.94</v>
      </c>
      <c r="G493">
        <v>76.533696740994856</v>
      </c>
      <c r="H493" s="91">
        <v>0</v>
      </c>
      <c r="L493">
        <v>1749</v>
      </c>
    </row>
    <row r="494" spans="1:12" ht="14.4" customHeight="1">
      <c r="A494" s="105" t="s">
        <v>244</v>
      </c>
      <c r="B494" s="8">
        <v>49</v>
      </c>
      <c r="C494" s="8" t="s">
        <v>1</v>
      </c>
      <c r="D494" s="8">
        <v>48.658999999999999</v>
      </c>
      <c r="E494" s="8"/>
      <c r="F494" s="8">
        <v>48.658999999999999</v>
      </c>
      <c r="G494">
        <v>239.99909204419887</v>
      </c>
      <c r="H494" s="91">
        <v>0</v>
      </c>
      <c r="J494" t="s">
        <v>334</v>
      </c>
      <c r="L494">
        <v>181</v>
      </c>
    </row>
    <row r="495" spans="1:12" ht="14.4" customHeight="1">
      <c r="A495" s="105" t="s">
        <v>514</v>
      </c>
      <c r="B495" s="8">
        <v>49</v>
      </c>
      <c r="C495" s="8" t="s">
        <v>34</v>
      </c>
      <c r="D495" s="8">
        <v>144.95400000000001</v>
      </c>
      <c r="E495" s="8"/>
      <c r="F495" s="8">
        <v>144.95400000000001</v>
      </c>
      <c r="G495">
        <v>62.818560174757287</v>
      </c>
      <c r="H495" s="91">
        <v>11</v>
      </c>
      <c r="L495">
        <v>2060</v>
      </c>
    </row>
    <row r="496" spans="1:12" ht="14.4" customHeight="1">
      <c r="A496" s="105" t="s">
        <v>324</v>
      </c>
      <c r="B496" s="8">
        <v>49</v>
      </c>
      <c r="C496" s="8" t="s">
        <v>1</v>
      </c>
      <c r="D496" s="8">
        <v>16.2</v>
      </c>
      <c r="E496" s="8"/>
      <c r="F496" s="8">
        <v>16.2</v>
      </c>
      <c r="G496">
        <v>36.429188916876569</v>
      </c>
      <c r="H496" s="91">
        <v>0</v>
      </c>
      <c r="J496" t="s">
        <v>334</v>
      </c>
      <c r="L496">
        <v>397</v>
      </c>
    </row>
    <row r="497" spans="1:12" ht="14.4" customHeight="1">
      <c r="A497" s="105" t="s">
        <v>245</v>
      </c>
      <c r="B497" s="8">
        <v>49</v>
      </c>
      <c r="C497" s="8" t="s">
        <v>1</v>
      </c>
      <c r="D497" s="8">
        <v>7.17</v>
      </c>
      <c r="E497" s="8"/>
      <c r="F497" s="8">
        <v>7.17</v>
      </c>
      <c r="G497">
        <v>71.121620000000007</v>
      </c>
      <c r="H497" s="91">
        <v>0</v>
      </c>
      <c r="J497" t="s">
        <v>334</v>
      </c>
      <c r="L497">
        <v>90</v>
      </c>
    </row>
    <row r="498" spans="1:12" ht="14.4" customHeight="1">
      <c r="A498" s="105" t="s">
        <v>389</v>
      </c>
      <c r="B498" s="8">
        <v>49</v>
      </c>
      <c r="C498" s="8" t="s">
        <v>1</v>
      </c>
      <c r="D498" s="8">
        <v>5.3766575725864119</v>
      </c>
      <c r="E498" s="8"/>
      <c r="F498" s="8">
        <v>5.3766575725864119</v>
      </c>
      <c r="G498">
        <v>79.999288022513213</v>
      </c>
      <c r="H498" s="91">
        <v>0</v>
      </c>
      <c r="I498">
        <v>1</v>
      </c>
      <c r="L498">
        <v>60</v>
      </c>
    </row>
    <row r="499" spans="1:12" ht="14.4" customHeight="1">
      <c r="A499" s="105" t="s">
        <v>390</v>
      </c>
      <c r="B499" s="8">
        <v>49</v>
      </c>
      <c r="C499" s="8" t="s">
        <v>1</v>
      </c>
      <c r="D499" s="8">
        <v>5.8247123703019463</v>
      </c>
      <c r="E499" s="8"/>
      <c r="F499" s="8">
        <v>5.8247123703019463</v>
      </c>
      <c r="G499">
        <v>79.999288022513213</v>
      </c>
      <c r="H499" s="91">
        <v>0</v>
      </c>
      <c r="I499">
        <v>1</v>
      </c>
      <c r="L499">
        <v>65</v>
      </c>
    </row>
    <row r="500" spans="1:12" ht="14.4" customHeight="1">
      <c r="A500" s="105" t="s">
        <v>246</v>
      </c>
      <c r="B500" s="8">
        <v>49</v>
      </c>
      <c r="C500" s="8" t="s">
        <v>1</v>
      </c>
      <c r="D500" s="8">
        <v>15.872999999999999</v>
      </c>
      <c r="E500" s="8"/>
      <c r="F500" s="8">
        <v>15.872999999999999</v>
      </c>
      <c r="G500">
        <v>26.991356228571426</v>
      </c>
      <c r="H500" s="91">
        <v>0</v>
      </c>
      <c r="J500" t="s">
        <v>334</v>
      </c>
      <c r="L500">
        <v>525</v>
      </c>
    </row>
    <row r="501" spans="1:12" ht="14.4" customHeight="1">
      <c r="A501" s="105" t="s">
        <v>889</v>
      </c>
      <c r="B501" s="8">
        <v>49</v>
      </c>
      <c r="C501" s="8" t="s">
        <v>1</v>
      </c>
      <c r="D501" s="8">
        <v>27.54</v>
      </c>
      <c r="E501" s="8"/>
      <c r="F501" s="8">
        <v>27.54</v>
      </c>
      <c r="G501">
        <v>409.76766000000003</v>
      </c>
      <c r="H501" s="91">
        <v>0</v>
      </c>
      <c r="J501" t="s">
        <v>334</v>
      </c>
      <c r="L501">
        <v>60</v>
      </c>
    </row>
    <row r="502" spans="1:12" ht="14.4" customHeight="1">
      <c r="A502" s="105" t="s">
        <v>833</v>
      </c>
      <c r="B502" s="8">
        <v>49</v>
      </c>
      <c r="C502" s="8" t="s">
        <v>1</v>
      </c>
      <c r="D502" s="8">
        <v>4.7</v>
      </c>
      <c r="E502" s="8"/>
      <c r="F502" s="8">
        <v>4.7</v>
      </c>
      <c r="G502">
        <v>99.901857142857153</v>
      </c>
      <c r="H502" s="91">
        <v>0</v>
      </c>
      <c r="J502" t="s">
        <v>334</v>
      </c>
      <c r="L502">
        <v>42</v>
      </c>
    </row>
    <row r="503" spans="1:12" ht="14.4" customHeight="1">
      <c r="A503" s="105" t="s">
        <v>890</v>
      </c>
      <c r="B503" s="8">
        <v>49</v>
      </c>
      <c r="C503" s="8" t="s">
        <v>1</v>
      </c>
      <c r="D503" s="8">
        <v>8.8714849947675791</v>
      </c>
      <c r="E503" s="8"/>
      <c r="F503" s="8">
        <v>8.8714849947675791</v>
      </c>
      <c r="G503">
        <v>79.999288022513213</v>
      </c>
      <c r="H503" s="91">
        <v>0</v>
      </c>
      <c r="I503">
        <v>1</v>
      </c>
      <c r="L503">
        <v>99</v>
      </c>
    </row>
    <row r="504" spans="1:12" ht="14.4" customHeight="1">
      <c r="A504" s="105" t="s">
        <v>399</v>
      </c>
      <c r="B504" s="8">
        <v>49</v>
      </c>
      <c r="C504" s="8" t="s">
        <v>1</v>
      </c>
      <c r="D504" s="8">
        <v>222.65</v>
      </c>
      <c r="E504" s="8">
        <v>14.97</v>
      </c>
      <c r="F504" s="8">
        <v>237.62</v>
      </c>
      <c r="G504">
        <v>242.99298831615121</v>
      </c>
      <c r="H504" s="91">
        <v>6</v>
      </c>
      <c r="J504" t="s">
        <v>334</v>
      </c>
      <c r="K504" t="s">
        <v>334</v>
      </c>
      <c r="L504">
        <v>873</v>
      </c>
    </row>
    <row r="505" spans="1:12" ht="14.4" customHeight="1">
      <c r="A505" s="105" t="s">
        <v>406</v>
      </c>
      <c r="B505" s="8">
        <v>49</v>
      </c>
      <c r="C505" s="8" t="s">
        <v>1</v>
      </c>
      <c r="D505" s="8">
        <v>8.9610959543106858</v>
      </c>
      <c r="E505" s="8"/>
      <c r="F505" s="8">
        <v>8.9610959543106858</v>
      </c>
      <c r="G505">
        <v>79.999288022513213</v>
      </c>
      <c r="H505" s="91">
        <v>0</v>
      </c>
      <c r="I505">
        <v>1</v>
      </c>
      <c r="L505">
        <v>100</v>
      </c>
    </row>
    <row r="506" spans="1:12" ht="14.4" customHeight="1">
      <c r="A506" s="105" t="s">
        <v>653</v>
      </c>
      <c r="B506" s="8">
        <v>49</v>
      </c>
      <c r="C506" s="8" t="s">
        <v>1</v>
      </c>
      <c r="D506" s="8">
        <v>9.4359999999999999</v>
      </c>
      <c r="E506" s="8"/>
      <c r="F506" s="8">
        <v>9.4359999999999999</v>
      </c>
      <c r="G506">
        <v>28.079648800000001</v>
      </c>
      <c r="H506" s="91">
        <v>0</v>
      </c>
      <c r="J506" t="s">
        <v>334</v>
      </c>
      <c r="L506">
        <v>300</v>
      </c>
    </row>
    <row r="507" spans="1:12" ht="14.4" customHeight="1">
      <c r="A507" s="105" t="s">
        <v>247</v>
      </c>
      <c r="B507" s="8">
        <v>49</v>
      </c>
      <c r="C507" s="8" t="s">
        <v>1</v>
      </c>
      <c r="D507" s="8">
        <v>29.36</v>
      </c>
      <c r="E507" s="8"/>
      <c r="F507" s="8">
        <v>29.36</v>
      </c>
      <c r="G507">
        <v>128.48454117647057</v>
      </c>
      <c r="H507" s="91">
        <v>0</v>
      </c>
      <c r="J507" t="s">
        <v>334</v>
      </c>
      <c r="L507">
        <v>204</v>
      </c>
    </row>
    <row r="508" spans="1:12" ht="14.4" customHeight="1">
      <c r="A508" s="105" t="s">
        <v>248</v>
      </c>
      <c r="B508" s="8">
        <v>49</v>
      </c>
      <c r="C508" s="8" t="s">
        <v>1</v>
      </c>
      <c r="D508" s="8">
        <v>7.3710000000000004</v>
      </c>
      <c r="E508" s="8"/>
      <c r="F508" s="8">
        <v>7.3710000000000004</v>
      </c>
      <c r="G508">
        <v>73.115406000000007</v>
      </c>
      <c r="H508" s="91">
        <v>0</v>
      </c>
      <c r="J508" t="s">
        <v>334</v>
      </c>
      <c r="L508">
        <v>90</v>
      </c>
    </row>
    <row r="509" spans="1:12" ht="14.4" customHeight="1">
      <c r="A509" s="105" t="s">
        <v>249</v>
      </c>
      <c r="B509" s="8">
        <v>49</v>
      </c>
      <c r="C509" s="8" t="s">
        <v>1</v>
      </c>
      <c r="D509" s="8">
        <v>9.5190000000000001</v>
      </c>
      <c r="E509" s="8"/>
      <c r="F509" s="8">
        <v>9.5190000000000001</v>
      </c>
      <c r="G509">
        <v>65.369169692307693</v>
      </c>
      <c r="H509" s="91">
        <v>0</v>
      </c>
      <c r="J509" t="s">
        <v>334</v>
      </c>
      <c r="L509">
        <v>130</v>
      </c>
    </row>
    <row r="510" spans="1:12" ht="14.4" customHeight="1">
      <c r="A510" s="105" t="s">
        <v>834</v>
      </c>
      <c r="B510" s="8">
        <v>49</v>
      </c>
      <c r="C510" s="8" t="s">
        <v>1</v>
      </c>
      <c r="D510" s="8">
        <v>11.649424740603893</v>
      </c>
      <c r="E510" s="8"/>
      <c r="F510" s="8">
        <v>11.649424740603893</v>
      </c>
      <c r="G510">
        <v>79.999288022513213</v>
      </c>
      <c r="H510" s="91">
        <v>0</v>
      </c>
      <c r="I510">
        <v>1</v>
      </c>
      <c r="L510">
        <v>130</v>
      </c>
    </row>
    <row r="511" spans="1:12" ht="14.4" customHeight="1">
      <c r="A511" s="105" t="s">
        <v>41</v>
      </c>
      <c r="B511" s="8">
        <v>49</v>
      </c>
      <c r="C511" s="8" t="s">
        <v>34</v>
      </c>
      <c r="D511" s="8">
        <v>25.270290591156133</v>
      </c>
      <c r="E511" s="8"/>
      <c r="F511" s="8">
        <v>25.270290591156133</v>
      </c>
      <c r="G511">
        <v>79.999288022513213</v>
      </c>
      <c r="H511" s="91">
        <v>0</v>
      </c>
      <c r="L511">
        <v>282</v>
      </c>
    </row>
    <row r="512" spans="1:12" ht="14.4" customHeight="1">
      <c r="A512" s="105" t="s">
        <v>16</v>
      </c>
      <c r="B512" s="8">
        <v>49</v>
      </c>
      <c r="C512" s="8" t="s">
        <v>1</v>
      </c>
      <c r="D512" s="8">
        <v>2501.4899356458282</v>
      </c>
      <c r="E512" s="8"/>
      <c r="F512" s="8">
        <v>2501.4899356458282</v>
      </c>
      <c r="G512">
        <v>79.999288022513227</v>
      </c>
      <c r="H512" s="91">
        <v>0</v>
      </c>
      <c r="L512">
        <v>27915</v>
      </c>
    </row>
    <row r="513" spans="1:12" ht="14.4" customHeight="1">
      <c r="A513" s="105" t="s">
        <v>444</v>
      </c>
      <c r="B513" s="8">
        <v>49</v>
      </c>
      <c r="C513" s="8" t="s">
        <v>1</v>
      </c>
      <c r="D513" s="8">
        <v>33.245665990492647</v>
      </c>
      <c r="E513" s="8"/>
      <c r="F513" s="8">
        <v>33.245665990492647</v>
      </c>
      <c r="G513">
        <v>79.999288022513227</v>
      </c>
      <c r="H513" s="91">
        <v>0</v>
      </c>
      <c r="I513">
        <v>1</v>
      </c>
      <c r="L513">
        <v>371</v>
      </c>
    </row>
    <row r="514" spans="1:12" ht="14.4" customHeight="1">
      <c r="A514" s="105" t="s">
        <v>445</v>
      </c>
      <c r="B514" s="8">
        <v>49</v>
      </c>
      <c r="C514" s="8" t="s">
        <v>1</v>
      </c>
      <c r="D514" s="8"/>
      <c r="E514" s="8">
        <v>1136.5</v>
      </c>
      <c r="F514" s="8">
        <v>1136.5</v>
      </c>
      <c r="G514">
        <v>92.589798320861476</v>
      </c>
      <c r="H514" s="91">
        <v>6</v>
      </c>
      <c r="I514">
        <v>4</v>
      </c>
      <c r="J514" t="s">
        <v>334</v>
      </c>
      <c r="K514" t="s">
        <v>334</v>
      </c>
      <c r="L514">
        <v>10958</v>
      </c>
    </row>
    <row r="515" spans="1:12" ht="14.4" customHeight="1">
      <c r="A515" s="105" t="s">
        <v>446</v>
      </c>
      <c r="B515" s="8">
        <v>49</v>
      </c>
      <c r="C515" s="8" t="s">
        <v>1</v>
      </c>
      <c r="D515" s="8">
        <v>4.3490000000000002</v>
      </c>
      <c r="E515" s="8"/>
      <c r="F515" s="8">
        <v>4.3490000000000002</v>
      </c>
      <c r="G515">
        <v>19.412631300000001</v>
      </c>
      <c r="H515" s="91">
        <v>0</v>
      </c>
      <c r="J515" t="s">
        <v>334</v>
      </c>
      <c r="L515">
        <v>200</v>
      </c>
    </row>
    <row r="516" spans="1:12" ht="14.4" customHeight="1">
      <c r="A516" s="105" t="s">
        <v>450</v>
      </c>
      <c r="B516" s="8">
        <v>49</v>
      </c>
      <c r="C516" s="8" t="s">
        <v>1</v>
      </c>
      <c r="D516" s="8">
        <v>4.4805479771553429</v>
      </c>
      <c r="E516" s="8"/>
      <c r="F516" s="8">
        <v>4.4805479771553429</v>
      </c>
      <c r="G516">
        <v>79.999288022513213</v>
      </c>
      <c r="H516" s="91">
        <v>0</v>
      </c>
      <c r="I516">
        <v>1</v>
      </c>
      <c r="L516">
        <v>50</v>
      </c>
    </row>
    <row r="517" spans="1:12" ht="14.4" customHeight="1">
      <c r="A517" s="105" t="s">
        <v>861</v>
      </c>
      <c r="B517" s="8">
        <v>49</v>
      </c>
      <c r="C517" s="8" t="s">
        <v>1</v>
      </c>
      <c r="D517" s="8">
        <v>3.13638358400874</v>
      </c>
      <c r="E517" s="8"/>
      <c r="F517" s="8">
        <v>3.13638358400874</v>
      </c>
      <c r="G517">
        <v>79.999288022513227</v>
      </c>
      <c r="H517" s="91">
        <v>0</v>
      </c>
      <c r="I517">
        <v>1</v>
      </c>
      <c r="L517">
        <v>35</v>
      </c>
    </row>
    <row r="518" spans="1:12" ht="14.4" customHeight="1">
      <c r="A518" s="105" t="s">
        <v>250</v>
      </c>
      <c r="B518" s="8">
        <v>49</v>
      </c>
      <c r="C518" s="8" t="s">
        <v>1</v>
      </c>
      <c r="D518" s="8">
        <v>107</v>
      </c>
      <c r="E518" s="8"/>
      <c r="F518" s="8">
        <v>107</v>
      </c>
      <c r="G518">
        <v>97.671963190184059</v>
      </c>
      <c r="H518" s="91">
        <v>0</v>
      </c>
      <c r="I518">
        <v>2</v>
      </c>
      <c r="J518" t="s">
        <v>334</v>
      </c>
      <c r="L518">
        <v>978</v>
      </c>
    </row>
    <row r="519" spans="1:12" ht="14.4" customHeight="1">
      <c r="A519" s="105" t="s">
        <v>331</v>
      </c>
      <c r="B519" s="8">
        <v>49</v>
      </c>
      <c r="C519" s="8" t="s">
        <v>1</v>
      </c>
      <c r="D519" s="8">
        <v>33.872942707294392</v>
      </c>
      <c r="E519" s="8"/>
      <c r="F519" s="8">
        <v>33.872942707294392</v>
      </c>
      <c r="G519">
        <v>79.999288022513227</v>
      </c>
      <c r="H519" s="91">
        <v>0</v>
      </c>
      <c r="I519">
        <v>1</v>
      </c>
      <c r="J519" t="s">
        <v>334</v>
      </c>
      <c r="L519">
        <v>378</v>
      </c>
    </row>
    <row r="520" spans="1:12" ht="14.4" customHeight="1">
      <c r="A520" s="105" t="s">
        <v>251</v>
      </c>
      <c r="B520" s="8">
        <v>49</v>
      </c>
      <c r="C520" s="8" t="s">
        <v>1</v>
      </c>
      <c r="D520" s="8">
        <v>13.458</v>
      </c>
      <c r="E520" s="8"/>
      <c r="F520" s="8">
        <v>13.458</v>
      </c>
      <c r="G520">
        <v>60.072474600000007</v>
      </c>
      <c r="H520" s="91">
        <v>0</v>
      </c>
      <c r="J520" t="s">
        <v>334</v>
      </c>
      <c r="L520">
        <v>200</v>
      </c>
    </row>
    <row r="521" spans="1:12" ht="14.4" customHeight="1">
      <c r="A521" s="105" t="s">
        <v>472</v>
      </c>
      <c r="B521" s="8">
        <v>49</v>
      </c>
      <c r="C521" s="8" t="s">
        <v>1</v>
      </c>
      <c r="D521" s="8">
        <v>13.441643931466029</v>
      </c>
      <c r="E521" s="8"/>
      <c r="F521" s="8">
        <v>13.441643931466029</v>
      </c>
      <c r="G521">
        <v>79.999288022513227</v>
      </c>
      <c r="H521" s="91">
        <v>0</v>
      </c>
      <c r="I521">
        <v>1</v>
      </c>
      <c r="L521">
        <v>150</v>
      </c>
    </row>
    <row r="522" spans="1:12" ht="14.4" customHeight="1">
      <c r="A522" s="105" t="s">
        <v>252</v>
      </c>
      <c r="B522" s="8">
        <v>49</v>
      </c>
      <c r="C522" s="8" t="s">
        <v>1</v>
      </c>
      <c r="D522" s="8">
        <v>23.2</v>
      </c>
      <c r="E522" s="8"/>
      <c r="F522" s="8">
        <v>23.2</v>
      </c>
      <c r="G522">
        <v>127.06483435582821</v>
      </c>
      <c r="H522" s="91">
        <v>0</v>
      </c>
      <c r="J522" t="s">
        <v>334</v>
      </c>
      <c r="L522">
        <v>163</v>
      </c>
    </row>
    <row r="523" spans="1:12" ht="14.4" customHeight="1">
      <c r="A523" s="105" t="s">
        <v>253</v>
      </c>
      <c r="B523" s="8">
        <v>49</v>
      </c>
      <c r="C523" s="8" t="s">
        <v>1</v>
      </c>
      <c r="D523" s="8">
        <v>1.226</v>
      </c>
      <c r="E523" s="8"/>
      <c r="F523" s="8">
        <v>1.226</v>
      </c>
      <c r="G523">
        <v>43.779969600000001</v>
      </c>
      <c r="H523" s="91">
        <v>0</v>
      </c>
      <c r="J523" t="s">
        <v>334</v>
      </c>
      <c r="L523">
        <v>25</v>
      </c>
    </row>
    <row r="524" spans="1:12" ht="14.4" customHeight="1">
      <c r="A524" s="105" t="s">
        <v>254</v>
      </c>
      <c r="B524" s="8">
        <v>49</v>
      </c>
      <c r="C524" s="8" t="s">
        <v>1</v>
      </c>
      <c r="D524" s="8">
        <v>8.3338192375089388</v>
      </c>
      <c r="E524" s="8"/>
      <c r="F524" s="8">
        <v>8.3338192375089388</v>
      </c>
      <c r="G524">
        <v>79.999288022513227</v>
      </c>
      <c r="H524" s="91">
        <v>0</v>
      </c>
      <c r="I524">
        <v>1</v>
      </c>
      <c r="L524">
        <v>93</v>
      </c>
    </row>
    <row r="525" spans="1:12" ht="14.4" customHeight="1">
      <c r="A525" s="105" t="s">
        <v>255</v>
      </c>
      <c r="B525" s="8">
        <v>51</v>
      </c>
      <c r="C525" s="8" t="s">
        <v>1</v>
      </c>
      <c r="D525" s="8">
        <v>12.3</v>
      </c>
      <c r="E525" s="8"/>
      <c r="F525" s="8">
        <v>12.3</v>
      </c>
      <c r="G525">
        <v>439.22808000000003</v>
      </c>
      <c r="H525" s="91">
        <v>0</v>
      </c>
      <c r="J525" t="s">
        <v>334</v>
      </c>
      <c r="L525">
        <v>25</v>
      </c>
    </row>
    <row r="526" spans="1:12" ht="14.4" customHeight="1">
      <c r="A526" s="105" t="s">
        <v>65</v>
      </c>
      <c r="B526" s="8">
        <v>51</v>
      </c>
      <c r="C526" s="8" t="s">
        <v>1</v>
      </c>
      <c r="D526" s="8">
        <v>4.18</v>
      </c>
      <c r="E526" s="8"/>
      <c r="F526" s="8">
        <v>4.18</v>
      </c>
      <c r="G526">
        <v>25.385395918367344</v>
      </c>
      <c r="H526" s="91">
        <v>0</v>
      </c>
      <c r="J526" t="s">
        <v>334</v>
      </c>
      <c r="L526">
        <v>147</v>
      </c>
    </row>
    <row r="527" spans="1:12" ht="14.4" customHeight="1">
      <c r="A527" s="105" t="s">
        <v>256</v>
      </c>
      <c r="B527" s="8">
        <v>51</v>
      </c>
      <c r="C527" s="8" t="s">
        <v>1</v>
      </c>
      <c r="D527" s="8">
        <v>4.1221041389829152</v>
      </c>
      <c r="E527" s="8"/>
      <c r="F527" s="8">
        <v>4.1221041389829152</v>
      </c>
      <c r="G527">
        <v>79.999288022513213</v>
      </c>
      <c r="H527" s="91">
        <v>0</v>
      </c>
      <c r="I527">
        <v>1</v>
      </c>
      <c r="L527">
        <v>46</v>
      </c>
    </row>
    <row r="528" spans="1:12" ht="14.4" customHeight="1">
      <c r="A528" s="105" t="s">
        <v>487</v>
      </c>
      <c r="B528" s="8">
        <v>51</v>
      </c>
      <c r="C528" s="8" t="s">
        <v>1</v>
      </c>
      <c r="D528" s="8">
        <v>264.5</v>
      </c>
      <c r="E528" s="8"/>
      <c r="F528" s="8">
        <v>264.5</v>
      </c>
      <c r="G528">
        <v>115.41042521994136</v>
      </c>
      <c r="H528" s="91">
        <v>0</v>
      </c>
      <c r="J528" t="s">
        <v>334</v>
      </c>
      <c r="L528">
        <v>2046</v>
      </c>
    </row>
    <row r="529" spans="1:12" ht="14.4" customHeight="1">
      <c r="A529" s="105" t="s">
        <v>257</v>
      </c>
      <c r="B529" s="8">
        <v>51</v>
      </c>
      <c r="C529" s="8" t="s">
        <v>1</v>
      </c>
      <c r="D529" s="8">
        <v>12.29</v>
      </c>
      <c r="E529" s="8"/>
      <c r="F529" s="8">
        <v>12.29</v>
      </c>
      <c r="G529">
        <v>57.144659374999996</v>
      </c>
      <c r="H529" s="91">
        <v>6</v>
      </c>
      <c r="J529" t="s">
        <v>334</v>
      </c>
      <c r="L529">
        <v>192</v>
      </c>
    </row>
    <row r="530" spans="1:12" ht="14.4" customHeight="1">
      <c r="A530" s="105" t="s">
        <v>891</v>
      </c>
      <c r="B530" s="8">
        <v>51</v>
      </c>
      <c r="C530" s="8" t="s">
        <v>1</v>
      </c>
      <c r="D530" s="8">
        <v>7.70654252070719</v>
      </c>
      <c r="E530" s="8"/>
      <c r="F530" s="8">
        <v>7.70654252070719</v>
      </c>
      <c r="G530">
        <v>79.999288022513213</v>
      </c>
      <c r="H530" s="91">
        <v>0</v>
      </c>
      <c r="I530">
        <v>1</v>
      </c>
      <c r="L530">
        <v>86</v>
      </c>
    </row>
    <row r="531" spans="1:12" ht="14.4" customHeight="1">
      <c r="A531" s="105" t="s">
        <v>258</v>
      </c>
      <c r="B531" s="8">
        <v>51</v>
      </c>
      <c r="C531" s="8" t="s">
        <v>1</v>
      </c>
      <c r="D531" s="8">
        <v>5.298</v>
      </c>
      <c r="E531" s="8"/>
      <c r="F531" s="8">
        <v>5.298</v>
      </c>
      <c r="G531">
        <v>71.66267454545455</v>
      </c>
      <c r="H531" s="91">
        <v>0</v>
      </c>
      <c r="J531" t="s">
        <v>334</v>
      </c>
      <c r="L531">
        <v>66</v>
      </c>
    </row>
    <row r="532" spans="1:12" ht="14.4" customHeight="1">
      <c r="A532" s="105" t="s">
        <v>41</v>
      </c>
      <c r="B532" s="8">
        <v>51</v>
      </c>
      <c r="C532" s="8" t="s">
        <v>1</v>
      </c>
      <c r="D532" s="8">
        <v>199.47399594295587</v>
      </c>
      <c r="E532" s="8"/>
      <c r="F532" s="8">
        <v>199.47399594295587</v>
      </c>
      <c r="G532">
        <v>79.999288022513213</v>
      </c>
      <c r="H532" s="91">
        <v>0</v>
      </c>
      <c r="L532">
        <v>2226</v>
      </c>
    </row>
    <row r="533" spans="1:12" ht="14.4" customHeight="1">
      <c r="A533" s="105" t="s">
        <v>835</v>
      </c>
      <c r="B533" s="8">
        <v>51</v>
      </c>
      <c r="C533" s="8" t="s">
        <v>1</v>
      </c>
      <c r="D533" s="8">
        <v>1406.9</v>
      </c>
      <c r="E533" s="8"/>
      <c r="F533" s="8">
        <v>1406.9</v>
      </c>
      <c r="G533">
        <v>189.37</v>
      </c>
      <c r="H533" s="91">
        <v>4</v>
      </c>
      <c r="J533" t="s">
        <v>334</v>
      </c>
      <c r="L533">
        <v>6632</v>
      </c>
    </row>
    <row r="534" spans="1:12" ht="14.4" customHeight="1">
      <c r="A534" s="105" t="s">
        <v>259</v>
      </c>
      <c r="B534" s="8">
        <v>53</v>
      </c>
      <c r="C534" s="8" t="s">
        <v>1</v>
      </c>
      <c r="D534" s="8">
        <v>19.3</v>
      </c>
      <c r="E534" s="8"/>
      <c r="F534" s="8">
        <v>19.3</v>
      </c>
      <c r="G534">
        <v>319.07188888888891</v>
      </c>
      <c r="H534" s="91">
        <v>0</v>
      </c>
      <c r="J534" t="s">
        <v>334</v>
      </c>
      <c r="L534">
        <v>54</v>
      </c>
    </row>
    <row r="535" spans="1:12" ht="14.4" customHeight="1">
      <c r="A535" s="105" t="s">
        <v>414</v>
      </c>
      <c r="B535" s="8">
        <v>53</v>
      </c>
      <c r="C535" s="8" t="s">
        <v>1</v>
      </c>
      <c r="D535" s="8">
        <v>84.055080051434231</v>
      </c>
      <c r="E535" s="8"/>
      <c r="F535" s="8">
        <v>84.055080051434231</v>
      </c>
      <c r="G535">
        <v>79.999288022513213</v>
      </c>
      <c r="H535" s="91">
        <v>0</v>
      </c>
      <c r="I535">
        <v>1</v>
      </c>
      <c r="L535">
        <v>938</v>
      </c>
    </row>
    <row r="536" spans="1:12" ht="14.4" customHeight="1">
      <c r="A536" s="105" t="s">
        <v>421</v>
      </c>
      <c r="B536" s="8">
        <v>53</v>
      </c>
      <c r="C536" s="8" t="s">
        <v>1</v>
      </c>
      <c r="D536" s="8">
        <v>5.3766575725864119</v>
      </c>
      <c r="E536" s="8"/>
      <c r="F536" s="8">
        <v>5.3766575725864119</v>
      </c>
      <c r="G536">
        <v>79.999288022513213</v>
      </c>
      <c r="H536" s="91">
        <v>0</v>
      </c>
      <c r="I536">
        <v>1</v>
      </c>
      <c r="L536">
        <v>60</v>
      </c>
    </row>
    <row r="537" spans="1:12" ht="14.4" customHeight="1">
      <c r="A537" s="105" t="s">
        <v>261</v>
      </c>
      <c r="B537" s="8">
        <v>53</v>
      </c>
      <c r="C537" s="8" t="s">
        <v>1</v>
      </c>
      <c r="D537" s="8">
        <v>187.8</v>
      </c>
      <c r="E537" s="8"/>
      <c r="F537" s="8">
        <v>187.8</v>
      </c>
      <c r="G537">
        <v>93.142540000000011</v>
      </c>
      <c r="H537" s="91">
        <v>0</v>
      </c>
      <c r="J537" t="s">
        <v>334</v>
      </c>
      <c r="L537">
        <v>1800</v>
      </c>
    </row>
    <row r="538" spans="1:12" ht="14.4" customHeight="1">
      <c r="A538" s="105" t="s">
        <v>41</v>
      </c>
      <c r="B538" s="8">
        <v>53</v>
      </c>
      <c r="C538" s="8" t="s">
        <v>1</v>
      </c>
      <c r="D538" s="8">
        <v>504.68892414677782</v>
      </c>
      <c r="E538" s="8"/>
      <c r="F538" s="8">
        <v>504.68892414677782</v>
      </c>
      <c r="G538">
        <v>79.999288022513213</v>
      </c>
      <c r="H538" s="91">
        <v>0</v>
      </c>
      <c r="I538">
        <v>1</v>
      </c>
      <c r="L538">
        <v>5632</v>
      </c>
    </row>
    <row r="539" spans="1:12" ht="14.4" customHeight="1">
      <c r="A539" s="105" t="s">
        <v>262</v>
      </c>
      <c r="B539" s="8">
        <v>53</v>
      </c>
      <c r="C539" s="8" t="s">
        <v>1</v>
      </c>
      <c r="D539" s="8">
        <v>15.609</v>
      </c>
      <c r="E539" s="8"/>
      <c r="F539" s="8">
        <v>15.609</v>
      </c>
      <c r="G539">
        <v>174.18473324999999</v>
      </c>
      <c r="H539" s="91">
        <v>0</v>
      </c>
      <c r="J539" t="s">
        <v>334</v>
      </c>
      <c r="L539">
        <v>80</v>
      </c>
    </row>
    <row r="540" spans="1:12" ht="14.4" customHeight="1">
      <c r="A540" s="105" t="s">
        <v>263</v>
      </c>
      <c r="B540" s="8">
        <v>53</v>
      </c>
      <c r="C540" s="8" t="s">
        <v>1</v>
      </c>
      <c r="D540" s="8">
        <v>131.9</v>
      </c>
      <c r="E540" s="8"/>
      <c r="F540" s="8">
        <v>131.9</v>
      </c>
      <c r="G540">
        <v>123.94990105263159</v>
      </c>
      <c r="H540" s="91">
        <v>7</v>
      </c>
      <c r="J540" t="s">
        <v>334</v>
      </c>
      <c r="L540">
        <v>950</v>
      </c>
    </row>
    <row r="541" spans="1:12" ht="14.4" customHeight="1">
      <c r="A541" s="105" t="s">
        <v>264</v>
      </c>
      <c r="B541" s="8">
        <v>53</v>
      </c>
      <c r="C541" s="8" t="s">
        <v>1</v>
      </c>
      <c r="D541" s="8">
        <v>1762.84</v>
      </c>
      <c r="E541" s="8">
        <v>59.764000000000003</v>
      </c>
      <c r="F541" s="8">
        <v>1822.6039999999998</v>
      </c>
      <c r="G541">
        <v>204.64237139479309</v>
      </c>
      <c r="H541" s="91">
        <v>0</v>
      </c>
      <c r="J541" t="s">
        <v>334</v>
      </c>
      <c r="K541" t="s">
        <v>334</v>
      </c>
      <c r="L541">
        <v>7951</v>
      </c>
    </row>
    <row r="542" spans="1:12" ht="14.4" customHeight="1">
      <c r="A542" s="105" t="s">
        <v>265</v>
      </c>
      <c r="B542" s="8">
        <v>55</v>
      </c>
      <c r="C542" s="8" t="s">
        <v>1</v>
      </c>
      <c r="D542" s="8">
        <v>23</v>
      </c>
      <c r="E542" s="8"/>
      <c r="F542" s="8">
        <v>23</v>
      </c>
      <c r="G542">
        <v>37.606263736263735</v>
      </c>
      <c r="H542" s="91">
        <v>0</v>
      </c>
      <c r="I542">
        <v>2</v>
      </c>
      <c r="L542">
        <v>546</v>
      </c>
    </row>
    <row r="543" spans="1:12" ht="14.4" customHeight="1">
      <c r="A543" s="105" t="s">
        <v>344</v>
      </c>
      <c r="B543" s="8">
        <v>55</v>
      </c>
      <c r="C543" s="8" t="s">
        <v>1</v>
      </c>
      <c r="D543" s="8">
        <v>33.872942707294392</v>
      </c>
      <c r="E543" s="8"/>
      <c r="F543" s="8">
        <v>33.872942707294392</v>
      </c>
      <c r="G543">
        <v>79.999288022513227</v>
      </c>
      <c r="H543" s="91">
        <v>0</v>
      </c>
      <c r="I543">
        <v>1</v>
      </c>
      <c r="J543" t="s">
        <v>334</v>
      </c>
      <c r="L543">
        <v>378</v>
      </c>
    </row>
    <row r="544" spans="1:12" ht="14.4" customHeight="1">
      <c r="A544" s="105" t="s">
        <v>488</v>
      </c>
      <c r="B544" s="8">
        <v>55</v>
      </c>
      <c r="C544" s="8" t="s">
        <v>1</v>
      </c>
      <c r="D544" s="8">
        <v>25.09106867206992</v>
      </c>
      <c r="E544" s="8"/>
      <c r="F544" s="8">
        <v>25.09106867206992</v>
      </c>
      <c r="G544">
        <v>79.999288022513227</v>
      </c>
      <c r="H544" s="91">
        <v>0</v>
      </c>
      <c r="I544">
        <v>1</v>
      </c>
      <c r="L544">
        <v>280</v>
      </c>
    </row>
    <row r="545" spans="1:12" ht="14.4" customHeight="1">
      <c r="A545" s="105" t="s">
        <v>267</v>
      </c>
      <c r="B545" s="8">
        <v>55</v>
      </c>
      <c r="C545" s="8" t="s">
        <v>1</v>
      </c>
      <c r="D545" s="8">
        <v>18.350000000000001</v>
      </c>
      <c r="E545" s="8"/>
      <c r="F545" s="8">
        <v>18.350000000000001</v>
      </c>
      <c r="G545">
        <v>29.785052727272731</v>
      </c>
      <c r="H545" s="91">
        <v>0</v>
      </c>
      <c r="J545" t="s">
        <v>334</v>
      </c>
      <c r="L545">
        <v>550</v>
      </c>
    </row>
    <row r="546" spans="1:12" ht="14.4" customHeight="1">
      <c r="A546" s="105" t="s">
        <v>268</v>
      </c>
      <c r="B546" s="8">
        <v>55</v>
      </c>
      <c r="C546" s="8" t="s">
        <v>1</v>
      </c>
      <c r="D546" s="8">
        <v>26.883287862932058</v>
      </c>
      <c r="E546" s="8"/>
      <c r="F546" s="8">
        <v>26.883287862932058</v>
      </c>
      <c r="G546">
        <v>79.999288022513227</v>
      </c>
      <c r="H546" s="91">
        <v>0</v>
      </c>
      <c r="I546">
        <v>1</v>
      </c>
      <c r="L546">
        <v>300</v>
      </c>
    </row>
    <row r="547" spans="1:12" ht="14.4" customHeight="1">
      <c r="A547" s="105" t="s">
        <v>836</v>
      </c>
      <c r="B547" s="8">
        <v>55</v>
      </c>
      <c r="C547" s="8" t="s">
        <v>1</v>
      </c>
      <c r="D547" s="8">
        <v>18.088999999999999</v>
      </c>
      <c r="E547" s="8"/>
      <c r="F547" s="8">
        <v>18.088999999999999</v>
      </c>
      <c r="G547">
        <v>40.37193465</v>
      </c>
      <c r="H547" s="91">
        <v>0</v>
      </c>
      <c r="J547" t="s">
        <v>334</v>
      </c>
      <c r="L547">
        <v>400</v>
      </c>
    </row>
    <row r="548" spans="1:12" ht="14.4" customHeight="1">
      <c r="A548" s="105" t="s">
        <v>364</v>
      </c>
      <c r="B548" s="8">
        <v>55</v>
      </c>
      <c r="C548" s="8" t="s">
        <v>1</v>
      </c>
      <c r="D548" s="8">
        <v>3.13638358400874</v>
      </c>
      <c r="E548" s="8"/>
      <c r="F548" s="8">
        <v>3.13638358400874</v>
      </c>
      <c r="G548">
        <v>79.999288022513227</v>
      </c>
      <c r="H548" s="91">
        <v>0</v>
      </c>
      <c r="I548">
        <v>1</v>
      </c>
      <c r="L548">
        <v>35</v>
      </c>
    </row>
    <row r="549" spans="1:12" ht="14.4" customHeight="1">
      <c r="A549" s="105" t="s">
        <v>837</v>
      </c>
      <c r="B549" s="8">
        <v>55</v>
      </c>
      <c r="C549" s="8" t="s">
        <v>1</v>
      </c>
      <c r="D549" s="8">
        <v>120.5</v>
      </c>
      <c r="E549" s="8"/>
      <c r="F549" s="8">
        <v>120.5</v>
      </c>
      <c r="G549">
        <v>96.221082289803221</v>
      </c>
      <c r="H549" s="91">
        <v>0</v>
      </c>
      <c r="L549">
        <v>1118</v>
      </c>
    </row>
    <row r="550" spans="1:12" ht="14.4" customHeight="1">
      <c r="A550" s="105" t="s">
        <v>369</v>
      </c>
      <c r="B550" s="8">
        <v>55</v>
      </c>
      <c r="C550" s="8" t="s">
        <v>1</v>
      </c>
      <c r="D550" s="8">
        <v>6.4519890871036942</v>
      </c>
      <c r="E550" s="8"/>
      <c r="F550" s="8">
        <v>6.4519890871036942</v>
      </c>
      <c r="G550">
        <v>79.999288022513213</v>
      </c>
      <c r="H550" s="91">
        <v>0</v>
      </c>
      <c r="I550">
        <v>1</v>
      </c>
      <c r="L550">
        <v>72</v>
      </c>
    </row>
    <row r="551" spans="1:12" ht="14.4" customHeight="1">
      <c r="A551" s="105" t="s">
        <v>269</v>
      </c>
      <c r="B551" s="8">
        <v>55</v>
      </c>
      <c r="C551" s="8" t="s">
        <v>1</v>
      </c>
      <c r="D551" s="8">
        <v>10.78</v>
      </c>
      <c r="E551" s="8"/>
      <c r="F551" s="8">
        <v>10.78</v>
      </c>
      <c r="G551">
        <v>41.481625862068967</v>
      </c>
      <c r="H551" s="91">
        <v>0</v>
      </c>
      <c r="J551" t="s">
        <v>334</v>
      </c>
      <c r="L551">
        <v>232</v>
      </c>
    </row>
    <row r="552" spans="1:12" ht="14.4" customHeight="1">
      <c r="A552" s="105" t="s">
        <v>270</v>
      </c>
      <c r="B552" s="8">
        <v>55</v>
      </c>
      <c r="C552" s="8" t="s">
        <v>1</v>
      </c>
      <c r="D552" s="8">
        <v>13.441643931466029</v>
      </c>
      <c r="E552" s="8"/>
      <c r="F552" s="8">
        <v>13.441643931466029</v>
      </c>
      <c r="G552">
        <v>79.999288022513227</v>
      </c>
      <c r="H552" s="91">
        <v>0</v>
      </c>
      <c r="I552">
        <v>1</v>
      </c>
      <c r="L552">
        <v>150</v>
      </c>
    </row>
    <row r="553" spans="1:12" ht="14.4" customHeight="1">
      <c r="A553" s="105" t="s">
        <v>393</v>
      </c>
      <c r="B553" s="8">
        <v>55</v>
      </c>
      <c r="C553" s="8" t="s">
        <v>1</v>
      </c>
      <c r="D553" s="8">
        <v>10.175000000000001</v>
      </c>
      <c r="E553" s="8"/>
      <c r="F553" s="8">
        <v>10.175000000000001</v>
      </c>
      <c r="G553">
        <v>139.74814615384616</v>
      </c>
      <c r="H553" s="91">
        <v>0</v>
      </c>
      <c r="J553" t="s">
        <v>334</v>
      </c>
      <c r="L553">
        <v>65</v>
      </c>
    </row>
    <row r="554" spans="1:12" ht="14.4" customHeight="1">
      <c r="A554" s="105" t="s">
        <v>394</v>
      </c>
      <c r="B554" s="8">
        <v>55</v>
      </c>
      <c r="C554" s="8" t="s">
        <v>1</v>
      </c>
      <c r="D554" s="8">
        <v>14.07</v>
      </c>
      <c r="E554" s="8"/>
      <c r="F554" s="8">
        <v>14.07</v>
      </c>
      <c r="G554">
        <v>125.608518</v>
      </c>
      <c r="H554" s="91">
        <v>0</v>
      </c>
      <c r="J554" t="s">
        <v>334</v>
      </c>
      <c r="L554">
        <v>100</v>
      </c>
    </row>
    <row r="555" spans="1:12" ht="14.4" customHeight="1">
      <c r="A555" s="105" t="s">
        <v>271</v>
      </c>
      <c r="B555" s="8">
        <v>55</v>
      </c>
      <c r="C555" s="8" t="s">
        <v>1</v>
      </c>
      <c r="D555" s="8">
        <v>3.8</v>
      </c>
      <c r="E555" s="8"/>
      <c r="F555" s="8">
        <v>3.8</v>
      </c>
      <c r="G555">
        <v>39.910729411764706</v>
      </c>
      <c r="H555" s="91">
        <v>0</v>
      </c>
      <c r="J555" t="s">
        <v>334</v>
      </c>
      <c r="L555">
        <v>85</v>
      </c>
    </row>
    <row r="556" spans="1:12" ht="14.4" customHeight="1">
      <c r="A556" s="105" t="s">
        <v>401</v>
      </c>
      <c r="B556" s="8">
        <v>55</v>
      </c>
      <c r="C556" s="8" t="s">
        <v>1</v>
      </c>
      <c r="D556" s="8">
        <v>6.7</v>
      </c>
      <c r="E556" s="8"/>
      <c r="F556" s="8">
        <v>6.7</v>
      </c>
      <c r="G556">
        <v>99.689300000000003</v>
      </c>
      <c r="H556" s="91">
        <v>0</v>
      </c>
      <c r="J556" t="s">
        <v>334</v>
      </c>
      <c r="L556">
        <v>60</v>
      </c>
    </row>
    <row r="557" spans="1:12" ht="14.4" customHeight="1">
      <c r="A557" s="105" t="s">
        <v>272</v>
      </c>
      <c r="B557" s="8">
        <v>55</v>
      </c>
      <c r="C557" s="8" t="s">
        <v>1</v>
      </c>
      <c r="D557" s="8">
        <v>36.017000000000003</v>
      </c>
      <c r="E557" s="8"/>
      <c r="F557" s="8">
        <v>36.017000000000003</v>
      </c>
      <c r="G557">
        <v>37.828019505882352</v>
      </c>
      <c r="H557" s="91">
        <v>0</v>
      </c>
      <c r="J557" t="s">
        <v>334</v>
      </c>
      <c r="L557">
        <v>850</v>
      </c>
    </row>
    <row r="558" spans="1:12" ht="14.4" customHeight="1">
      <c r="A558" s="105" t="s">
        <v>405</v>
      </c>
      <c r="B558" s="8">
        <v>55</v>
      </c>
      <c r="C558" s="8" t="s">
        <v>1</v>
      </c>
      <c r="D558" s="8">
        <v>7.5273206016209766</v>
      </c>
      <c r="E558" s="8"/>
      <c r="F558" s="8">
        <v>7.5273206016209766</v>
      </c>
      <c r="G558">
        <v>79.999288022513227</v>
      </c>
      <c r="H558" s="91">
        <v>0</v>
      </c>
      <c r="I558">
        <v>1</v>
      </c>
      <c r="L558">
        <v>84</v>
      </c>
    </row>
    <row r="559" spans="1:12" ht="14.4" customHeight="1">
      <c r="A559" s="105" t="s">
        <v>410</v>
      </c>
      <c r="B559" s="8">
        <v>55</v>
      </c>
      <c r="C559" s="8" t="s">
        <v>1</v>
      </c>
      <c r="D559" s="8">
        <v>16.151</v>
      </c>
      <c r="E559" s="8"/>
      <c r="F559" s="8">
        <v>16.151</v>
      </c>
      <c r="G559">
        <v>80.103576333333336</v>
      </c>
      <c r="H559" s="91">
        <v>0</v>
      </c>
      <c r="J559" t="s">
        <v>334</v>
      </c>
      <c r="L559">
        <v>180</v>
      </c>
    </row>
    <row r="560" spans="1:12" ht="14.4" customHeight="1">
      <c r="A560" s="105" t="s">
        <v>412</v>
      </c>
      <c r="B560" s="8">
        <v>55</v>
      </c>
      <c r="C560" s="8" t="s">
        <v>1</v>
      </c>
      <c r="D560" s="8">
        <v>18.071000000000002</v>
      </c>
      <c r="E560" s="8"/>
      <c r="F560" s="8">
        <v>18.071000000000002</v>
      </c>
      <c r="G560">
        <v>40.331761350000001</v>
      </c>
      <c r="H560" s="91">
        <v>0</v>
      </c>
      <c r="J560" t="s">
        <v>334</v>
      </c>
      <c r="L560">
        <v>400</v>
      </c>
    </row>
    <row r="561" spans="1:12" ht="14.4" customHeight="1">
      <c r="A561" s="105" t="s">
        <v>273</v>
      </c>
      <c r="B561" s="8">
        <v>55</v>
      </c>
      <c r="C561" s="8" t="s">
        <v>1</v>
      </c>
      <c r="D561" s="8">
        <v>22.210999999999999</v>
      </c>
      <c r="E561" s="8"/>
      <c r="F561" s="8">
        <v>22.210999999999999</v>
      </c>
      <c r="G561">
        <v>47.779875036144574</v>
      </c>
      <c r="H561" s="91">
        <v>0</v>
      </c>
      <c r="J561" t="s">
        <v>334</v>
      </c>
      <c r="L561">
        <v>415</v>
      </c>
    </row>
    <row r="562" spans="1:12" ht="14.4" customHeight="1">
      <c r="A562" s="105" t="s">
        <v>910</v>
      </c>
      <c r="B562" s="8">
        <v>55</v>
      </c>
      <c r="C562" s="8" t="s">
        <v>1</v>
      </c>
      <c r="D562" s="8">
        <v>22.1</v>
      </c>
      <c r="E562" s="8"/>
      <c r="F562" s="8">
        <v>22.1</v>
      </c>
      <c r="G562">
        <v>28.185077142857143</v>
      </c>
      <c r="H562" s="91">
        <v>0</v>
      </c>
      <c r="J562" t="s">
        <v>334</v>
      </c>
      <c r="L562">
        <v>700</v>
      </c>
    </row>
    <row r="563" spans="1:12" ht="14.4" customHeight="1">
      <c r="A563" s="105" t="s">
        <v>274</v>
      </c>
      <c r="B563" s="8">
        <v>55</v>
      </c>
      <c r="C563" s="8" t="s">
        <v>1</v>
      </c>
      <c r="D563" s="8">
        <v>228.255</v>
      </c>
      <c r="E563" s="8"/>
      <c r="F563" s="8">
        <v>228.255</v>
      </c>
      <c r="G563">
        <v>111.96283994505494</v>
      </c>
      <c r="H563" s="91">
        <v>0</v>
      </c>
      <c r="J563" t="s">
        <v>334</v>
      </c>
      <c r="L563">
        <v>1820</v>
      </c>
    </row>
    <row r="564" spans="1:12" ht="14.4" customHeight="1">
      <c r="A564" s="105" t="s">
        <v>275</v>
      </c>
      <c r="B564" s="8">
        <v>55</v>
      </c>
      <c r="C564" s="8" t="s">
        <v>1</v>
      </c>
      <c r="D564" s="8">
        <v>93.491</v>
      </c>
      <c r="E564" s="8"/>
      <c r="F564" s="8">
        <v>93.491</v>
      </c>
      <c r="G564">
        <v>111.28420711999999</v>
      </c>
      <c r="H564" s="91">
        <v>0</v>
      </c>
      <c r="J564" t="s">
        <v>334</v>
      </c>
      <c r="L564">
        <v>750</v>
      </c>
    </row>
    <row r="565" spans="1:12" ht="14.4" customHeight="1">
      <c r="A565" s="105" t="s">
        <v>276</v>
      </c>
      <c r="B565" s="8">
        <v>55</v>
      </c>
      <c r="C565" s="8" t="s">
        <v>1</v>
      </c>
      <c r="D565" s="8">
        <v>520.4</v>
      </c>
      <c r="E565" s="8">
        <v>92.2</v>
      </c>
      <c r="F565" s="8">
        <v>612.6</v>
      </c>
      <c r="G565">
        <v>358.85336220472442</v>
      </c>
      <c r="H565" s="91">
        <v>9</v>
      </c>
      <c r="I565">
        <v>4</v>
      </c>
      <c r="J565" t="s">
        <v>334</v>
      </c>
      <c r="K565" t="s">
        <v>334</v>
      </c>
      <c r="L565">
        <v>1524</v>
      </c>
    </row>
    <row r="566" spans="1:12" ht="14.4" customHeight="1">
      <c r="A566" s="105" t="s">
        <v>277</v>
      </c>
      <c r="B566" s="8">
        <v>55</v>
      </c>
      <c r="C566" s="8" t="s">
        <v>1</v>
      </c>
      <c r="D566" s="8">
        <v>44.805479771553429</v>
      </c>
      <c r="E566" s="8"/>
      <c r="F566" s="8">
        <v>44.805479771553429</v>
      </c>
      <c r="G566">
        <v>79.999288022513227</v>
      </c>
      <c r="H566" s="91">
        <v>0</v>
      </c>
      <c r="I566">
        <v>1</v>
      </c>
      <c r="J566" t="s">
        <v>334</v>
      </c>
      <c r="L566">
        <v>500</v>
      </c>
    </row>
    <row r="567" spans="1:12" ht="14.4" customHeight="1">
      <c r="A567" s="105" t="s">
        <v>278</v>
      </c>
      <c r="B567" s="8">
        <v>55</v>
      </c>
      <c r="C567" s="8" t="s">
        <v>1</v>
      </c>
      <c r="D567" s="8">
        <v>13.3</v>
      </c>
      <c r="E567" s="8"/>
      <c r="F567" s="8">
        <v>13.3</v>
      </c>
      <c r="G567">
        <v>138.06327906976745</v>
      </c>
      <c r="H567" s="91">
        <v>0</v>
      </c>
      <c r="J567" t="s">
        <v>334</v>
      </c>
      <c r="L567">
        <v>86</v>
      </c>
    </row>
    <row r="568" spans="1:12" ht="14.4" customHeight="1">
      <c r="A568" s="105" t="s">
        <v>16</v>
      </c>
      <c r="B568" s="8">
        <v>55</v>
      </c>
      <c r="C568" s="8" t="s">
        <v>1</v>
      </c>
      <c r="D568" s="8">
        <v>818.6857263858243</v>
      </c>
      <c r="E568" s="8"/>
      <c r="F568" s="8">
        <v>818.6857263858243</v>
      </c>
      <c r="G568">
        <v>79.999288022513227</v>
      </c>
      <c r="H568" s="91">
        <v>0</v>
      </c>
      <c r="L568">
        <v>9136</v>
      </c>
    </row>
    <row r="569" spans="1:12" ht="14.4" customHeight="1">
      <c r="A569" s="105" t="s">
        <v>441</v>
      </c>
      <c r="B569" s="8">
        <v>55</v>
      </c>
      <c r="C569" s="8" t="s">
        <v>1</v>
      </c>
      <c r="D569" s="8">
        <v>3.1</v>
      </c>
      <c r="E569" s="8"/>
      <c r="F569" s="8">
        <v>3.1</v>
      </c>
      <c r="G569">
        <v>43.928476190476189</v>
      </c>
      <c r="H569" s="91">
        <v>0</v>
      </c>
      <c r="J569" t="s">
        <v>334</v>
      </c>
      <c r="L569">
        <v>63</v>
      </c>
    </row>
    <row r="570" spans="1:12" ht="14.4" customHeight="1">
      <c r="A570" s="105" t="s">
        <v>442</v>
      </c>
      <c r="B570" s="8">
        <v>55</v>
      </c>
      <c r="C570" s="8" t="s">
        <v>1</v>
      </c>
      <c r="D570" s="8">
        <v>7.1688767634485489</v>
      </c>
      <c r="E570" s="8"/>
      <c r="F570" s="8">
        <v>7.1688767634485489</v>
      </c>
      <c r="G570">
        <v>79.999288022513227</v>
      </c>
      <c r="H570" s="91">
        <v>0</v>
      </c>
      <c r="I570">
        <v>1</v>
      </c>
      <c r="L570">
        <v>80</v>
      </c>
    </row>
    <row r="571" spans="1:12" ht="14.4" customHeight="1">
      <c r="A571" s="105" t="s">
        <v>279</v>
      </c>
      <c r="B571" s="8">
        <v>55</v>
      </c>
      <c r="C571" s="8" t="s">
        <v>1</v>
      </c>
      <c r="D571" s="8">
        <v>39.700000000000003</v>
      </c>
      <c r="E571" s="8"/>
      <c r="F571" s="8">
        <v>39.700000000000003</v>
      </c>
      <c r="G571">
        <v>50.631111428571437</v>
      </c>
      <c r="H571" s="91">
        <v>0</v>
      </c>
      <c r="J571" t="s">
        <v>334</v>
      </c>
      <c r="L571">
        <v>700</v>
      </c>
    </row>
    <row r="572" spans="1:12" ht="14.4" customHeight="1">
      <c r="A572" s="105" t="s">
        <v>280</v>
      </c>
      <c r="B572" s="8">
        <v>55</v>
      </c>
      <c r="C572" s="8" t="s">
        <v>1</v>
      </c>
      <c r="D572" s="8">
        <v>872.3</v>
      </c>
      <c r="E572" s="8"/>
      <c r="F572" s="8">
        <v>872.3</v>
      </c>
      <c r="G572">
        <v>84.324537303735781</v>
      </c>
      <c r="H572" s="91">
        <v>0</v>
      </c>
      <c r="I572">
        <v>4</v>
      </c>
      <c r="J572" t="s">
        <v>334</v>
      </c>
      <c r="L572">
        <v>9235</v>
      </c>
    </row>
    <row r="573" spans="1:12" ht="14.4" customHeight="1">
      <c r="A573" s="105" t="s">
        <v>281</v>
      </c>
      <c r="B573" s="8">
        <v>55</v>
      </c>
      <c r="C573" s="8" t="s">
        <v>1</v>
      </c>
      <c r="D573" s="8">
        <v>3.5</v>
      </c>
      <c r="E573" s="8"/>
      <c r="F573" s="8">
        <v>3.5</v>
      </c>
      <c r="G573">
        <v>21.850279720279723</v>
      </c>
      <c r="H573" s="91">
        <v>0</v>
      </c>
      <c r="J573" t="s">
        <v>334</v>
      </c>
      <c r="L573">
        <v>143</v>
      </c>
    </row>
    <row r="574" spans="1:12" ht="14.4" customHeight="1">
      <c r="A574" s="105" t="s">
        <v>282</v>
      </c>
      <c r="B574" s="8">
        <v>55</v>
      </c>
      <c r="C574" s="8" t="s">
        <v>1</v>
      </c>
      <c r="D574" s="8">
        <v>9.5350000000000001</v>
      </c>
      <c r="E574" s="8"/>
      <c r="F574" s="8">
        <v>9.5350000000000001</v>
      </c>
      <c r="G574">
        <v>28.374253000000003</v>
      </c>
      <c r="H574" s="91">
        <v>0</v>
      </c>
      <c r="J574" t="s">
        <v>334</v>
      </c>
      <c r="L574">
        <v>300</v>
      </c>
    </row>
    <row r="575" spans="1:12" ht="14.4" customHeight="1">
      <c r="A575" s="105" t="s">
        <v>461</v>
      </c>
      <c r="B575" s="8">
        <v>55</v>
      </c>
      <c r="C575" s="8" t="s">
        <v>1</v>
      </c>
      <c r="D575" s="8">
        <v>17.474137110905836</v>
      </c>
      <c r="E575" s="8"/>
      <c r="F575" s="8">
        <v>17.474137110905836</v>
      </c>
      <c r="G575">
        <v>79.999288022513213</v>
      </c>
      <c r="H575" s="91">
        <v>0</v>
      </c>
      <c r="I575">
        <v>1</v>
      </c>
      <c r="L575">
        <v>195</v>
      </c>
    </row>
    <row r="576" spans="1:12" ht="14.4" customHeight="1">
      <c r="A576" s="105" t="s">
        <v>462</v>
      </c>
      <c r="B576" s="8">
        <v>55</v>
      </c>
      <c r="C576" s="8" t="s">
        <v>1</v>
      </c>
      <c r="D576" s="8">
        <v>26.883287862932058</v>
      </c>
      <c r="E576" s="8"/>
      <c r="F576" s="8">
        <v>26.883287862932058</v>
      </c>
      <c r="G576">
        <v>79.999288022513227</v>
      </c>
      <c r="H576" s="91">
        <v>0</v>
      </c>
      <c r="I576">
        <v>1</v>
      </c>
      <c r="L576">
        <v>300</v>
      </c>
    </row>
    <row r="577" spans="1:12" ht="14.4" customHeight="1">
      <c r="A577" s="105" t="s">
        <v>464</v>
      </c>
      <c r="B577" s="8">
        <v>55</v>
      </c>
      <c r="C577" s="8" t="s">
        <v>1</v>
      </c>
      <c r="D577" s="8">
        <v>1.7026082313190303</v>
      </c>
      <c r="E577" s="8"/>
      <c r="F577" s="8">
        <v>1.7026082313190303</v>
      </c>
      <c r="G577">
        <v>79.999288022513213</v>
      </c>
      <c r="H577" s="91">
        <v>0</v>
      </c>
      <c r="I577">
        <v>1</v>
      </c>
      <c r="L577">
        <v>19</v>
      </c>
    </row>
    <row r="578" spans="1:12" ht="14.4" customHeight="1">
      <c r="A578" s="105" t="s">
        <v>465</v>
      </c>
      <c r="B578" s="8">
        <v>55</v>
      </c>
      <c r="C578" s="8" t="s">
        <v>1</v>
      </c>
      <c r="D578" s="8">
        <v>7.0979999999999999</v>
      </c>
      <c r="E578" s="8"/>
      <c r="F578" s="8">
        <v>7.0979999999999999</v>
      </c>
      <c r="G578">
        <v>23.469142666666666</v>
      </c>
      <c r="H578" s="91">
        <v>0</v>
      </c>
      <c r="J578" t="s">
        <v>334</v>
      </c>
      <c r="L578">
        <v>270</v>
      </c>
    </row>
    <row r="579" spans="1:12" ht="14.4" customHeight="1">
      <c r="A579" s="105" t="s">
        <v>466</v>
      </c>
      <c r="B579" s="8">
        <v>55</v>
      </c>
      <c r="C579" s="8" t="s">
        <v>1</v>
      </c>
      <c r="D579" s="8">
        <v>14.337753526897098</v>
      </c>
      <c r="E579" s="8"/>
      <c r="F579" s="8">
        <v>14.337753526897098</v>
      </c>
      <c r="G579">
        <v>79.999288022513227</v>
      </c>
      <c r="H579" s="91">
        <v>0</v>
      </c>
      <c r="I579">
        <v>1</v>
      </c>
      <c r="L579">
        <v>160</v>
      </c>
    </row>
    <row r="580" spans="1:12" ht="14.4" customHeight="1">
      <c r="A580" s="105" t="s">
        <v>283</v>
      </c>
      <c r="B580" s="8">
        <v>55</v>
      </c>
      <c r="C580" s="8" t="s">
        <v>1</v>
      </c>
      <c r="D580" s="8">
        <v>8.9610959543106858</v>
      </c>
      <c r="E580" s="8"/>
      <c r="F580" s="8">
        <v>8.9610959543106858</v>
      </c>
      <c r="G580">
        <v>79.999288022513213</v>
      </c>
      <c r="H580" s="91">
        <v>0</v>
      </c>
      <c r="I580">
        <v>1</v>
      </c>
      <c r="L580">
        <v>100</v>
      </c>
    </row>
    <row r="581" spans="1:12" ht="14.4" customHeight="1">
      <c r="A581" s="105" t="s">
        <v>284</v>
      </c>
      <c r="B581" s="8">
        <v>55</v>
      </c>
      <c r="C581" s="8" t="s">
        <v>1</v>
      </c>
      <c r="D581" s="8">
        <v>15.430999999999999</v>
      </c>
      <c r="E581" s="8"/>
      <c r="F581" s="8">
        <v>15.430999999999999</v>
      </c>
      <c r="G581">
        <v>45.919569799999998</v>
      </c>
      <c r="H581" s="91">
        <v>0</v>
      </c>
      <c r="J581" t="s">
        <v>334</v>
      </c>
      <c r="L581">
        <v>300</v>
      </c>
    </row>
    <row r="582" spans="1:12" ht="14.4" customHeight="1">
      <c r="A582" s="105" t="s">
        <v>285</v>
      </c>
      <c r="B582" s="8">
        <v>55</v>
      </c>
      <c r="C582" s="8" t="s">
        <v>1</v>
      </c>
      <c r="D582" s="8">
        <v>9.3439999999999994</v>
      </c>
      <c r="E582" s="8"/>
      <c r="F582" s="8">
        <v>9.3439999999999994</v>
      </c>
      <c r="G582">
        <v>55.611750399999998</v>
      </c>
      <c r="H582" s="91">
        <v>0</v>
      </c>
      <c r="J582" t="s">
        <v>334</v>
      </c>
      <c r="L582">
        <v>150</v>
      </c>
    </row>
    <row r="583" spans="1:12" ht="14.4" customHeight="1">
      <c r="A583" s="105" t="s">
        <v>489</v>
      </c>
      <c r="B583" s="8">
        <v>55</v>
      </c>
      <c r="C583" s="8" t="s">
        <v>1</v>
      </c>
      <c r="D583" s="8">
        <v>36</v>
      </c>
      <c r="E583" s="8"/>
      <c r="F583" s="8">
        <v>36</v>
      </c>
      <c r="G583">
        <v>93.698658892128279</v>
      </c>
      <c r="H583" s="91">
        <v>9</v>
      </c>
      <c r="J583" t="s">
        <v>481</v>
      </c>
      <c r="L583">
        <v>343</v>
      </c>
    </row>
    <row r="584" spans="1:12" ht="14.4" customHeight="1">
      <c r="A584" s="105" t="s">
        <v>475</v>
      </c>
      <c r="B584" s="8">
        <v>55</v>
      </c>
      <c r="C584" s="8" t="s">
        <v>1</v>
      </c>
      <c r="D584" s="8">
        <v>10.126038428371075</v>
      </c>
      <c r="E584" s="8"/>
      <c r="F584" s="8">
        <v>10.126038428371075</v>
      </c>
      <c r="G584">
        <v>79.999288022513213</v>
      </c>
      <c r="H584" s="91">
        <v>0</v>
      </c>
      <c r="I584">
        <v>1</v>
      </c>
      <c r="L584">
        <v>113</v>
      </c>
    </row>
    <row r="585" spans="1:12" ht="14.4" customHeight="1">
      <c r="A585" s="105" t="s">
        <v>288</v>
      </c>
      <c r="B585" s="8">
        <v>57</v>
      </c>
      <c r="C585" s="8" t="s">
        <v>1</v>
      </c>
      <c r="D585" s="8">
        <v>5.8247123703019463</v>
      </c>
      <c r="E585" s="8"/>
      <c r="F585" s="8">
        <v>5.8247123703019463</v>
      </c>
      <c r="G585">
        <v>79.999288022513213</v>
      </c>
      <c r="H585" s="91">
        <v>0</v>
      </c>
      <c r="I585">
        <v>1</v>
      </c>
      <c r="L585">
        <v>65</v>
      </c>
    </row>
    <row r="586" spans="1:12" ht="14.4" customHeight="1">
      <c r="A586" s="105" t="s">
        <v>348</v>
      </c>
      <c r="B586" s="8">
        <v>57</v>
      </c>
      <c r="C586" s="8" t="s">
        <v>1</v>
      </c>
      <c r="D586" s="8">
        <v>4.0324931794398085</v>
      </c>
      <c r="E586" s="8"/>
      <c r="F586" s="8">
        <v>4.0324931794398085</v>
      </c>
      <c r="G586">
        <v>79.999288022513213</v>
      </c>
      <c r="H586" s="91">
        <v>0</v>
      </c>
      <c r="I586">
        <v>1</v>
      </c>
      <c r="L586">
        <v>45</v>
      </c>
    </row>
    <row r="587" spans="1:12" ht="14.4" customHeight="1">
      <c r="A587" s="105" t="s">
        <v>286</v>
      </c>
      <c r="B587" s="8">
        <v>57</v>
      </c>
      <c r="C587" s="8" t="s">
        <v>34</v>
      </c>
      <c r="D587" s="8">
        <v>5.1974356535001975</v>
      </c>
      <c r="E587" s="8"/>
      <c r="F587" s="8">
        <v>5.1974356535001975</v>
      </c>
      <c r="G587">
        <v>79.999288022513213</v>
      </c>
      <c r="H587" s="91">
        <v>0</v>
      </c>
      <c r="I587">
        <v>1</v>
      </c>
      <c r="L587">
        <v>58</v>
      </c>
    </row>
    <row r="588" spans="1:12" ht="14.4" customHeight="1">
      <c r="A588" s="105" t="s">
        <v>501</v>
      </c>
      <c r="B588" s="8">
        <v>57</v>
      </c>
      <c r="C588" s="8" t="s">
        <v>34</v>
      </c>
      <c r="D588" s="8">
        <v>8.0649863588796169</v>
      </c>
      <c r="E588" s="8"/>
      <c r="F588" s="8">
        <v>8.0649863588796169</v>
      </c>
      <c r="G588">
        <v>79.999288022513213</v>
      </c>
      <c r="H588" s="91" t="s">
        <v>287</v>
      </c>
      <c r="I588">
        <v>1</v>
      </c>
      <c r="L588">
        <v>90</v>
      </c>
    </row>
    <row r="589" spans="1:12" ht="14.4" customHeight="1">
      <c r="A589" s="105" t="s">
        <v>838</v>
      </c>
      <c r="B589" s="8">
        <v>57</v>
      </c>
      <c r="C589" s="8" t="s">
        <v>1</v>
      </c>
      <c r="D589" s="8">
        <v>28.542000000000002</v>
      </c>
      <c r="E589" s="8"/>
      <c r="F589" s="8">
        <v>28.542000000000002</v>
      </c>
      <c r="G589">
        <v>64.344911818181814</v>
      </c>
      <c r="H589" s="91">
        <v>0</v>
      </c>
      <c r="J589" t="s">
        <v>334</v>
      </c>
      <c r="L589">
        <v>396</v>
      </c>
    </row>
    <row r="590" spans="1:12" ht="14.4" customHeight="1">
      <c r="A590" s="105" t="s">
        <v>654</v>
      </c>
      <c r="B590" s="8">
        <v>57</v>
      </c>
      <c r="C590" s="8" t="s">
        <v>1</v>
      </c>
      <c r="D590" s="8">
        <v>6.27</v>
      </c>
      <c r="E590" s="8"/>
      <c r="F590" s="8">
        <v>6.27</v>
      </c>
      <c r="G590">
        <v>55.974798</v>
      </c>
      <c r="H590" s="91">
        <v>0</v>
      </c>
      <c r="J590" t="s">
        <v>334</v>
      </c>
      <c r="L590">
        <v>100</v>
      </c>
    </row>
    <row r="591" spans="1:12" ht="14.4" customHeight="1">
      <c r="A591" s="105" t="s">
        <v>289</v>
      </c>
      <c r="B591" s="8">
        <v>57</v>
      </c>
      <c r="C591" s="8" t="s">
        <v>1</v>
      </c>
      <c r="D591" s="8">
        <v>9.9</v>
      </c>
      <c r="E591" s="8"/>
      <c r="F591" s="8">
        <v>9.9</v>
      </c>
      <c r="G591">
        <v>88.381259999999997</v>
      </c>
      <c r="H591" s="91" t="s">
        <v>287</v>
      </c>
      <c r="J591" t="s">
        <v>334</v>
      </c>
      <c r="L591">
        <v>100</v>
      </c>
    </row>
    <row r="592" spans="1:12" ht="14.4" customHeight="1">
      <c r="A592" s="105" t="s">
        <v>839</v>
      </c>
      <c r="B592" s="8">
        <v>57</v>
      </c>
      <c r="C592" s="8" t="s">
        <v>1</v>
      </c>
      <c r="D592" s="8">
        <v>61.3</v>
      </c>
      <c r="E592" s="8"/>
      <c r="F592" s="8">
        <v>61.3</v>
      </c>
      <c r="G592">
        <v>40.74829635145197</v>
      </c>
      <c r="H592" s="91">
        <v>4</v>
      </c>
      <c r="I592">
        <v>1</v>
      </c>
      <c r="L592">
        <v>1343</v>
      </c>
    </row>
    <row r="593" spans="1:12" ht="14.4" customHeight="1">
      <c r="A593" s="105" t="s">
        <v>840</v>
      </c>
      <c r="B593" s="8">
        <v>57</v>
      </c>
      <c r="C593" s="8" t="s">
        <v>1</v>
      </c>
      <c r="D593" s="8">
        <v>324.505</v>
      </c>
      <c r="E593" s="8"/>
      <c r="F593" s="8">
        <v>324.505</v>
      </c>
      <c r="G593">
        <v>111.42253603846154</v>
      </c>
      <c r="H593" s="91">
        <v>0</v>
      </c>
      <c r="J593" t="s">
        <v>334</v>
      </c>
      <c r="L593">
        <v>2600</v>
      </c>
    </row>
    <row r="594" spans="1:12" ht="14.4" customHeight="1">
      <c r="A594" s="105" t="s">
        <v>290</v>
      </c>
      <c r="B594" s="8">
        <v>57</v>
      </c>
      <c r="C594" s="8" t="s">
        <v>1</v>
      </c>
      <c r="D594" s="8">
        <v>23.678000000000001</v>
      </c>
      <c r="E594" s="8"/>
      <c r="F594" s="8">
        <v>23.678000000000001</v>
      </c>
      <c r="G594">
        <v>108.40152676923078</v>
      </c>
      <c r="H594" s="91">
        <v>0</v>
      </c>
      <c r="J594" t="s">
        <v>334</v>
      </c>
      <c r="L594">
        <v>195</v>
      </c>
    </row>
    <row r="595" spans="1:12" ht="14.4" customHeight="1">
      <c r="A595" s="105" t="s">
        <v>386</v>
      </c>
      <c r="B595" s="8">
        <v>57</v>
      </c>
      <c r="C595" s="8" t="s">
        <v>1</v>
      </c>
      <c r="D595" s="8">
        <v>34.191000000000003</v>
      </c>
      <c r="E595" s="8"/>
      <c r="F595" s="8">
        <v>34.191000000000003</v>
      </c>
      <c r="G595">
        <v>70.331044562211986</v>
      </c>
      <c r="H595" s="91">
        <v>0</v>
      </c>
      <c r="J595" t="s">
        <v>334</v>
      </c>
      <c r="L595">
        <v>434</v>
      </c>
    </row>
    <row r="596" spans="1:12" ht="14.4" customHeight="1">
      <c r="A596" s="105" t="s">
        <v>416</v>
      </c>
      <c r="B596" s="8">
        <v>57</v>
      </c>
      <c r="C596" s="8" t="s">
        <v>1</v>
      </c>
      <c r="D596" s="8">
        <v>5.3766575725864119</v>
      </c>
      <c r="E596" s="8"/>
      <c r="F596" s="8">
        <v>5.3766575725864119</v>
      </c>
      <c r="G596">
        <v>79.999288022513213</v>
      </c>
      <c r="H596" s="91">
        <v>0</v>
      </c>
      <c r="J596" t="s">
        <v>334</v>
      </c>
      <c r="L596">
        <v>60</v>
      </c>
    </row>
    <row r="597" spans="1:12" ht="14.4" customHeight="1">
      <c r="A597" s="105" t="s">
        <v>842</v>
      </c>
      <c r="B597" s="8">
        <v>57</v>
      </c>
      <c r="C597" s="8" t="s">
        <v>1</v>
      </c>
      <c r="D597" s="8">
        <v>18.639079584966225</v>
      </c>
      <c r="E597" s="8"/>
      <c r="F597" s="8">
        <v>18.639079584966225</v>
      </c>
      <c r="G597">
        <v>79.999288022513213</v>
      </c>
      <c r="H597" s="91">
        <v>0</v>
      </c>
      <c r="J597" t="s">
        <v>334</v>
      </c>
      <c r="L597">
        <v>208</v>
      </c>
    </row>
    <row r="598" spans="1:12" ht="14.4" customHeight="1">
      <c r="A598" s="105" t="s">
        <v>291</v>
      </c>
      <c r="B598" s="8">
        <v>57</v>
      </c>
      <c r="C598" s="8" t="s">
        <v>1</v>
      </c>
      <c r="D598" s="8">
        <v>531.41399999999999</v>
      </c>
      <c r="E598" s="8"/>
      <c r="F598" s="8">
        <v>531.41399999999999</v>
      </c>
      <c r="G598">
        <v>178.82191268752356</v>
      </c>
      <c r="H598" s="91">
        <v>0</v>
      </c>
      <c r="J598" t="s">
        <v>334</v>
      </c>
      <c r="L598">
        <v>2653</v>
      </c>
    </row>
    <row r="599" spans="1:12" ht="14.4" customHeight="1">
      <c r="A599" s="105" t="s">
        <v>841</v>
      </c>
      <c r="B599" s="8">
        <v>57</v>
      </c>
      <c r="C599" s="8" t="s">
        <v>1</v>
      </c>
      <c r="D599" s="8">
        <v>468.3</v>
      </c>
      <c r="E599" s="8"/>
      <c r="F599" s="8">
        <v>468.3</v>
      </c>
      <c r="G599">
        <v>332.32920667726552</v>
      </c>
      <c r="H599" s="91">
        <v>0</v>
      </c>
      <c r="J599" t="s">
        <v>334</v>
      </c>
      <c r="L599">
        <v>1258</v>
      </c>
    </row>
    <row r="600" spans="1:12" ht="14.4" customHeight="1">
      <c r="A600" s="105" t="s">
        <v>843</v>
      </c>
      <c r="B600" s="8">
        <v>57</v>
      </c>
      <c r="C600" s="8" t="s">
        <v>1</v>
      </c>
      <c r="D600" s="8">
        <v>4.5</v>
      </c>
      <c r="E600" s="8"/>
      <c r="F600" s="8">
        <v>4.5</v>
      </c>
      <c r="G600">
        <v>111.5925</v>
      </c>
      <c r="H600" s="91">
        <v>0</v>
      </c>
      <c r="J600" t="s">
        <v>334</v>
      </c>
      <c r="L600">
        <v>36</v>
      </c>
    </row>
    <row r="601" spans="1:12" ht="14.4" customHeight="1">
      <c r="A601" s="105" t="s">
        <v>41</v>
      </c>
      <c r="B601" s="8">
        <v>57</v>
      </c>
      <c r="C601" s="8" t="s">
        <v>34</v>
      </c>
      <c r="D601" s="8">
        <v>8.8714849947675791</v>
      </c>
      <c r="E601" s="8"/>
      <c r="F601" s="8">
        <v>8.8714849947675791</v>
      </c>
      <c r="G601">
        <v>79.999288022513213</v>
      </c>
      <c r="H601" s="91">
        <v>0</v>
      </c>
      <c r="L601">
        <v>99</v>
      </c>
    </row>
    <row r="602" spans="1:12" ht="14.4" customHeight="1">
      <c r="A602" s="105" t="s">
        <v>16</v>
      </c>
      <c r="B602" s="8">
        <v>57</v>
      </c>
      <c r="C602" s="8" t="s">
        <v>1</v>
      </c>
      <c r="D602" s="8">
        <v>432.55210171457679</v>
      </c>
      <c r="E602" s="8"/>
      <c r="F602" s="8">
        <v>432.55210171457679</v>
      </c>
      <c r="G602">
        <v>79.999288022513213</v>
      </c>
      <c r="H602" s="91">
        <v>0</v>
      </c>
      <c r="L602">
        <v>4827</v>
      </c>
    </row>
    <row r="603" spans="1:12" ht="14.4" customHeight="1">
      <c r="A603" s="105" t="s">
        <v>453</v>
      </c>
      <c r="B603" s="8">
        <v>57</v>
      </c>
      <c r="C603" s="8" t="s">
        <v>1</v>
      </c>
      <c r="D603" s="8">
        <v>9.1839999999999993</v>
      </c>
      <c r="E603" s="8"/>
      <c r="F603" s="8">
        <v>9.1839999999999993</v>
      </c>
      <c r="G603">
        <v>37.783060645161285</v>
      </c>
      <c r="H603" s="91">
        <v>0</v>
      </c>
      <c r="J603" t="s">
        <v>334</v>
      </c>
      <c r="L603">
        <v>217</v>
      </c>
    </row>
    <row r="604" spans="1:12" ht="14.4" customHeight="1">
      <c r="A604" s="105" t="s">
        <v>292</v>
      </c>
      <c r="B604" s="8">
        <v>57</v>
      </c>
      <c r="C604" s="8" t="s">
        <v>1</v>
      </c>
      <c r="D604" s="8">
        <v>18.399999999999999</v>
      </c>
      <c r="E604" s="8"/>
      <c r="F604" s="8">
        <v>18.399999999999999</v>
      </c>
      <c r="G604">
        <v>66.503708502024281</v>
      </c>
      <c r="H604" s="91">
        <v>0</v>
      </c>
      <c r="J604" t="s">
        <v>334</v>
      </c>
      <c r="L604">
        <v>247</v>
      </c>
    </row>
    <row r="605" spans="1:12" ht="14.4" customHeight="1">
      <c r="A605" s="105" t="s">
        <v>293</v>
      </c>
      <c r="B605" s="8">
        <v>57</v>
      </c>
      <c r="C605" s="8" t="s">
        <v>1</v>
      </c>
      <c r="D605" s="8">
        <v>16.219583677302342</v>
      </c>
      <c r="E605" s="8"/>
      <c r="F605" s="8">
        <v>16.219583677302342</v>
      </c>
      <c r="G605">
        <v>79.999288022513227</v>
      </c>
      <c r="H605" s="91">
        <v>0</v>
      </c>
      <c r="I605">
        <v>1</v>
      </c>
      <c r="L605">
        <v>181</v>
      </c>
    </row>
    <row r="606" spans="1:12" ht="14.4" customHeight="1">
      <c r="A606" s="105" t="s">
        <v>457</v>
      </c>
      <c r="B606" s="8">
        <v>57</v>
      </c>
      <c r="C606" s="8" t="s">
        <v>1</v>
      </c>
      <c r="D606" s="8">
        <v>22.671572764406037</v>
      </c>
      <c r="E606" s="8"/>
      <c r="F606" s="8">
        <v>22.671572764406037</v>
      </c>
      <c r="G606">
        <v>79.999288022513227</v>
      </c>
      <c r="H606" s="91">
        <v>0</v>
      </c>
      <c r="I606">
        <v>1</v>
      </c>
      <c r="L606">
        <v>253</v>
      </c>
    </row>
    <row r="607" spans="1:12" ht="14.4" customHeight="1">
      <c r="A607" s="105" t="s">
        <v>294</v>
      </c>
      <c r="B607" s="8">
        <v>57</v>
      </c>
      <c r="C607" s="8" t="s">
        <v>1</v>
      </c>
      <c r="D607" s="8">
        <v>19.2</v>
      </c>
      <c r="E607" s="8"/>
      <c r="F607" s="8">
        <v>19.2</v>
      </c>
      <c r="G607">
        <v>64.438375939849621</v>
      </c>
      <c r="H607" s="91">
        <v>0</v>
      </c>
      <c r="J607" t="s">
        <v>334</v>
      </c>
      <c r="L607">
        <v>266</v>
      </c>
    </row>
    <row r="608" spans="1:12" ht="14.4" customHeight="1">
      <c r="A608" s="105" t="s">
        <v>295</v>
      </c>
      <c r="B608" s="8">
        <v>59</v>
      </c>
      <c r="C608" s="8" t="s">
        <v>46</v>
      </c>
      <c r="D608" s="8">
        <v>566</v>
      </c>
      <c r="E608" s="8"/>
      <c r="F608" s="8">
        <v>566</v>
      </c>
      <c r="G608">
        <v>210.53785000000002</v>
      </c>
      <c r="H608" s="91">
        <v>0</v>
      </c>
      <c r="J608" t="s">
        <v>334</v>
      </c>
      <c r="L608">
        <v>2400</v>
      </c>
    </row>
    <row r="609" spans="1:12" ht="14.4" customHeight="1">
      <c r="A609" s="105" t="s">
        <v>296</v>
      </c>
      <c r="B609" s="8">
        <v>59</v>
      </c>
      <c r="C609" s="8" t="s">
        <v>46</v>
      </c>
      <c r="D609" s="8">
        <v>17.922191908621372</v>
      </c>
      <c r="E609" s="8"/>
      <c r="F609" s="8">
        <v>17.922191908621372</v>
      </c>
      <c r="G609">
        <v>79.999288022513213</v>
      </c>
      <c r="H609" s="91">
        <v>0</v>
      </c>
      <c r="I609">
        <v>1</v>
      </c>
      <c r="L609">
        <v>200</v>
      </c>
    </row>
    <row r="610" spans="1:12" ht="14.4" customHeight="1">
      <c r="A610" s="105" t="s">
        <v>376</v>
      </c>
      <c r="B610" s="8">
        <v>59</v>
      </c>
      <c r="C610" s="8" t="s">
        <v>46</v>
      </c>
      <c r="D610" s="8">
        <v>1.44</v>
      </c>
      <c r="E610" s="8"/>
      <c r="F610" s="8">
        <v>1.44</v>
      </c>
      <c r="G610">
        <v>51.421823999999994</v>
      </c>
      <c r="H610" s="91">
        <v>0</v>
      </c>
      <c r="I610">
        <v>2</v>
      </c>
      <c r="J610" t="s">
        <v>334</v>
      </c>
      <c r="L610">
        <v>25</v>
      </c>
    </row>
    <row r="611" spans="1:12" ht="14.4" customHeight="1">
      <c r="A611" s="105" t="s">
        <v>41</v>
      </c>
      <c r="B611" s="8">
        <v>59</v>
      </c>
      <c r="C611" s="8" t="s">
        <v>46</v>
      </c>
      <c r="D611" s="8">
        <v>156.37112440272148</v>
      </c>
      <c r="E611" s="8"/>
      <c r="F611" s="8">
        <v>156.37112440272148</v>
      </c>
      <c r="G611">
        <v>79.999288022513227</v>
      </c>
      <c r="H611" s="91">
        <v>0</v>
      </c>
      <c r="L611">
        <v>1745</v>
      </c>
    </row>
    <row r="612" spans="1:12" ht="14.4" customHeight="1">
      <c r="A612" s="105" t="s">
        <v>297</v>
      </c>
      <c r="B612" s="8">
        <v>61</v>
      </c>
      <c r="C612" s="8" t="s">
        <v>1</v>
      </c>
      <c r="D612" s="8">
        <v>1212.3</v>
      </c>
      <c r="E612" s="8"/>
      <c r="F612" s="8">
        <v>1212.3</v>
      </c>
      <c r="G612">
        <v>110.66142147239265</v>
      </c>
      <c r="H612" s="91">
        <v>0</v>
      </c>
      <c r="J612" t="s">
        <v>334</v>
      </c>
      <c r="L612">
        <v>9780</v>
      </c>
    </row>
    <row r="613" spans="1:12" ht="14.4" customHeight="1">
      <c r="A613" s="105" t="s">
        <v>298</v>
      </c>
      <c r="B613" s="8">
        <v>61</v>
      </c>
      <c r="C613" s="8" t="s">
        <v>1</v>
      </c>
      <c r="D613" s="8">
        <v>309.60000000000002</v>
      </c>
      <c r="E613" s="8"/>
      <c r="F613" s="8">
        <v>309.60000000000002</v>
      </c>
      <c r="G613">
        <v>67.544551319648093</v>
      </c>
      <c r="H613" s="91">
        <v>0</v>
      </c>
      <c r="I613">
        <v>2</v>
      </c>
      <c r="J613" t="s">
        <v>334</v>
      </c>
      <c r="L613">
        <v>4092</v>
      </c>
    </row>
    <row r="614" spans="1:12" ht="14.4" customHeight="1">
      <c r="A614" s="105" t="s">
        <v>299</v>
      </c>
      <c r="B614" s="8">
        <v>61</v>
      </c>
      <c r="C614" s="8" t="s">
        <v>1</v>
      </c>
      <c r="D614" s="8">
        <v>21.17</v>
      </c>
      <c r="E614" s="8"/>
      <c r="F614" s="8">
        <v>21.17</v>
      </c>
      <c r="G614">
        <v>129.44730000000001</v>
      </c>
      <c r="H614" s="91">
        <v>0</v>
      </c>
      <c r="J614" t="s">
        <v>334</v>
      </c>
      <c r="L614">
        <v>146</v>
      </c>
    </row>
    <row r="615" spans="1:12" ht="14.4" customHeight="1">
      <c r="A615" s="105" t="s">
        <v>892</v>
      </c>
      <c r="B615" s="8">
        <v>61</v>
      </c>
      <c r="C615" s="8" t="s">
        <v>1</v>
      </c>
      <c r="D615" s="8">
        <v>14.449767226325982</v>
      </c>
      <c r="E615" s="8"/>
      <c r="F615" s="8">
        <v>14.449767226325982</v>
      </c>
      <c r="G615">
        <v>99.999110028141516</v>
      </c>
      <c r="H615" s="91">
        <v>0</v>
      </c>
      <c r="I615">
        <v>1</v>
      </c>
      <c r="L615">
        <v>129</v>
      </c>
    </row>
    <row r="616" spans="1:12" ht="14.4" customHeight="1">
      <c r="A616" s="105" t="s">
        <v>893</v>
      </c>
      <c r="B616" s="8">
        <v>61</v>
      </c>
      <c r="C616" s="8" t="s">
        <v>1</v>
      </c>
      <c r="D616" s="8">
        <v>80.799000000000007</v>
      </c>
      <c r="E616" s="8"/>
      <c r="F616" s="8">
        <v>80.799000000000007</v>
      </c>
      <c r="G616">
        <v>76.982389818569914</v>
      </c>
      <c r="H616" s="91">
        <v>0</v>
      </c>
      <c r="J616" t="s">
        <v>334</v>
      </c>
      <c r="L616">
        <v>937</v>
      </c>
    </row>
    <row r="617" spans="1:12" ht="14.4" customHeight="1">
      <c r="A617" s="105" t="s">
        <v>300</v>
      </c>
      <c r="B617" s="8">
        <v>61</v>
      </c>
      <c r="C617" s="8" t="s">
        <v>1</v>
      </c>
      <c r="D617" s="8">
        <v>5.8247123703019463</v>
      </c>
      <c r="E617" s="8"/>
      <c r="F617" s="8">
        <v>5.8247123703019463</v>
      </c>
      <c r="G617">
        <v>99.99911002814153</v>
      </c>
      <c r="H617" s="91">
        <v>0</v>
      </c>
      <c r="I617">
        <v>1</v>
      </c>
      <c r="L617">
        <v>52</v>
      </c>
    </row>
    <row r="618" spans="1:12" ht="14.4" customHeight="1">
      <c r="A618" s="105" t="s">
        <v>862</v>
      </c>
      <c r="B618" s="8">
        <v>61</v>
      </c>
      <c r="C618" s="8" t="s">
        <v>1</v>
      </c>
      <c r="D618" s="8">
        <v>8.4010274571662684</v>
      </c>
      <c r="E618" s="8"/>
      <c r="F618" s="8">
        <v>8.4010274571662684</v>
      </c>
      <c r="G618">
        <v>99.99911002814153</v>
      </c>
      <c r="H618" s="91">
        <v>0</v>
      </c>
      <c r="I618">
        <v>1</v>
      </c>
      <c r="L618">
        <v>75</v>
      </c>
    </row>
    <row r="619" spans="1:12" ht="14.4" customHeight="1">
      <c r="A619" s="105" t="s">
        <v>655</v>
      </c>
      <c r="B619" s="8">
        <v>61</v>
      </c>
      <c r="C619" s="8" t="s">
        <v>1</v>
      </c>
      <c r="D619" s="8">
        <v>11.047000000000001</v>
      </c>
      <c r="E619" s="8"/>
      <c r="F619" s="8">
        <v>11.047000000000001</v>
      </c>
      <c r="G619">
        <v>68.01447434482759</v>
      </c>
      <c r="H619" s="91">
        <v>0</v>
      </c>
      <c r="J619" t="s">
        <v>334</v>
      </c>
      <c r="L619">
        <v>145</v>
      </c>
    </row>
    <row r="620" spans="1:12" ht="14.4" customHeight="1">
      <c r="A620" s="105" t="s">
        <v>382</v>
      </c>
      <c r="B620" s="8">
        <v>61</v>
      </c>
      <c r="C620" s="8" t="s">
        <v>1</v>
      </c>
      <c r="D620" s="8">
        <v>4.8165890754419936</v>
      </c>
      <c r="E620" s="8"/>
      <c r="F620" s="8">
        <v>4.8165890754419936</v>
      </c>
      <c r="G620">
        <v>99.999110028141516</v>
      </c>
      <c r="H620" s="91">
        <v>0</v>
      </c>
      <c r="I620">
        <v>1</v>
      </c>
      <c r="L620">
        <v>43</v>
      </c>
    </row>
    <row r="621" spans="1:12" ht="14.4" customHeight="1">
      <c r="A621" s="105" t="s">
        <v>388</v>
      </c>
      <c r="B621" s="8">
        <v>61</v>
      </c>
      <c r="C621" s="8" t="s">
        <v>1</v>
      </c>
      <c r="D621" s="8">
        <v>0.9</v>
      </c>
      <c r="E621" s="8"/>
      <c r="F621" s="8">
        <v>0.9</v>
      </c>
      <c r="G621">
        <v>22.95617142857143</v>
      </c>
      <c r="H621" s="91">
        <v>0</v>
      </c>
      <c r="J621" t="s">
        <v>334</v>
      </c>
      <c r="L621">
        <v>35</v>
      </c>
    </row>
    <row r="622" spans="1:12" ht="14.4" customHeight="1">
      <c r="A622" s="105" t="s">
        <v>863</v>
      </c>
      <c r="B622" s="8">
        <v>61</v>
      </c>
      <c r="C622" s="8" t="s">
        <v>1</v>
      </c>
      <c r="D622" s="8">
        <v>3.6070000000000002</v>
      </c>
      <c r="E622" s="8"/>
      <c r="F622" s="8">
        <v>3.6070000000000002</v>
      </c>
      <c r="G622">
        <v>67.085691250000011</v>
      </c>
      <c r="J622" t="s">
        <v>334</v>
      </c>
      <c r="L622">
        <v>48</v>
      </c>
    </row>
    <row r="623" spans="1:12" ht="14.4" customHeight="1">
      <c r="A623" s="105" t="s">
        <v>894</v>
      </c>
      <c r="B623" s="8">
        <v>61</v>
      </c>
      <c r="C623" s="8" t="s">
        <v>1</v>
      </c>
      <c r="D623" s="8">
        <v>5.6006849714441787</v>
      </c>
      <c r="E623" s="8"/>
      <c r="F623" s="8">
        <v>5.6006849714441787</v>
      </c>
      <c r="G623">
        <v>99.99911002814153</v>
      </c>
      <c r="H623" s="91">
        <v>0</v>
      </c>
      <c r="I623">
        <v>1</v>
      </c>
      <c r="L623">
        <v>50</v>
      </c>
    </row>
    <row r="624" spans="1:12" ht="14.4" customHeight="1">
      <c r="A624" s="105" t="s">
        <v>301</v>
      </c>
      <c r="B624" s="8">
        <v>61</v>
      </c>
      <c r="C624" s="8" t="s">
        <v>1</v>
      </c>
      <c r="D624" s="8">
        <v>2450.5880000000002</v>
      </c>
      <c r="E624" s="8"/>
      <c r="F624" s="8">
        <v>2450.5880000000002</v>
      </c>
      <c r="G624">
        <v>124.50136188936946</v>
      </c>
      <c r="H624" s="91">
        <v>0</v>
      </c>
      <c r="I624">
        <v>4</v>
      </c>
      <c r="J624" t="s">
        <v>334</v>
      </c>
      <c r="L624">
        <v>17572</v>
      </c>
    </row>
    <row r="625" spans="1:12" ht="14.4" customHeight="1">
      <c r="A625" s="105" t="s">
        <v>302</v>
      </c>
      <c r="B625" s="8">
        <v>61</v>
      </c>
      <c r="C625" s="8" t="s">
        <v>1</v>
      </c>
      <c r="D625" s="8">
        <v>111.38800000000001</v>
      </c>
      <c r="E625" s="8"/>
      <c r="F625" s="8">
        <v>111.38800000000001</v>
      </c>
      <c r="G625">
        <v>43.047845506493509</v>
      </c>
      <c r="H625" s="91">
        <v>0</v>
      </c>
      <c r="J625" t="s">
        <v>334</v>
      </c>
      <c r="L625">
        <v>2310</v>
      </c>
    </row>
    <row r="626" spans="1:12" ht="14.4" customHeight="1">
      <c r="A626" s="105" t="s">
        <v>303</v>
      </c>
      <c r="B626" s="8">
        <v>61</v>
      </c>
      <c r="C626" s="8" t="s">
        <v>1</v>
      </c>
      <c r="D626" s="8">
        <v>84.59</v>
      </c>
      <c r="E626" s="8"/>
      <c r="F626" s="8">
        <v>84.59</v>
      </c>
      <c r="G626">
        <v>59.089887793427231</v>
      </c>
      <c r="H626" s="91">
        <v>0</v>
      </c>
      <c r="J626" t="s">
        <v>334</v>
      </c>
      <c r="L626">
        <v>1278</v>
      </c>
    </row>
    <row r="627" spans="1:12" ht="14.4" customHeight="1">
      <c r="A627" s="105" t="s">
        <v>844</v>
      </c>
      <c r="B627" s="8">
        <v>61</v>
      </c>
      <c r="C627" s="8" t="s">
        <v>1</v>
      </c>
      <c r="D627" s="8">
        <v>874.12</v>
      </c>
      <c r="E627" s="8"/>
      <c r="F627" s="8">
        <v>874.12</v>
      </c>
      <c r="G627">
        <v>106.38880556237218</v>
      </c>
      <c r="H627" s="91">
        <v>0</v>
      </c>
      <c r="J627" t="s">
        <v>334</v>
      </c>
      <c r="L627">
        <v>7335</v>
      </c>
    </row>
    <row r="628" spans="1:12" ht="14.4" customHeight="1">
      <c r="A628" s="105" t="s">
        <v>41</v>
      </c>
      <c r="B628" s="8">
        <v>61</v>
      </c>
      <c r="C628" s="8" t="s">
        <v>1</v>
      </c>
      <c r="D628" s="8">
        <v>3580.8539433425503</v>
      </c>
      <c r="E628" s="8"/>
      <c r="F628" s="8">
        <v>3580.8539433425503</v>
      </c>
      <c r="G628">
        <v>99.99911002814153</v>
      </c>
      <c r="H628" s="91">
        <v>0</v>
      </c>
      <c r="L628">
        <v>31968</v>
      </c>
    </row>
    <row r="629" spans="1:12" ht="14.4" customHeight="1">
      <c r="A629" s="105" t="s">
        <v>447</v>
      </c>
      <c r="B629" s="8">
        <v>61</v>
      </c>
      <c r="C629" s="8" t="s">
        <v>1</v>
      </c>
      <c r="D629" s="8">
        <v>3.6964520811531578</v>
      </c>
      <c r="E629" s="8"/>
      <c r="F629" s="8">
        <v>3.6964520811531578</v>
      </c>
      <c r="G629">
        <v>99.99911002814153</v>
      </c>
      <c r="H629" s="91">
        <v>0</v>
      </c>
      <c r="I629">
        <v>1</v>
      </c>
      <c r="L629">
        <v>33</v>
      </c>
    </row>
    <row r="630" spans="1:12" ht="14.4" customHeight="1">
      <c r="A630" s="105" t="s">
        <v>304</v>
      </c>
      <c r="B630" s="8">
        <v>61</v>
      </c>
      <c r="C630" s="8" t="s">
        <v>1</v>
      </c>
      <c r="D630" s="8">
        <v>5.6006849714441787</v>
      </c>
      <c r="E630" s="8"/>
      <c r="F630" s="8">
        <v>5.6006849714441787</v>
      </c>
      <c r="G630">
        <v>99.99911002814153</v>
      </c>
      <c r="H630" s="91">
        <v>0</v>
      </c>
      <c r="I630">
        <v>1</v>
      </c>
      <c r="L630">
        <v>50</v>
      </c>
    </row>
    <row r="631" spans="1:12" ht="14.4" customHeight="1">
      <c r="A631" s="105" t="s">
        <v>305</v>
      </c>
      <c r="B631" s="8">
        <v>61</v>
      </c>
      <c r="C631" s="8" t="s">
        <v>1</v>
      </c>
      <c r="D631" s="8">
        <v>6.08</v>
      </c>
      <c r="E631" s="8"/>
      <c r="F631" s="8">
        <v>6.08</v>
      </c>
      <c r="G631">
        <v>90.464320000000001</v>
      </c>
      <c r="H631" s="91">
        <v>0</v>
      </c>
      <c r="J631" t="s">
        <v>334</v>
      </c>
      <c r="L631">
        <v>60</v>
      </c>
    </row>
    <row r="632" spans="1:12" ht="14.4" customHeight="1">
      <c r="A632" s="105" t="s">
        <v>306</v>
      </c>
      <c r="B632" s="8">
        <v>61</v>
      </c>
      <c r="C632" s="8" t="s">
        <v>1</v>
      </c>
      <c r="D632" s="8">
        <v>13.441643931466029</v>
      </c>
      <c r="E632" s="8"/>
      <c r="F632" s="8">
        <v>13.441643931466029</v>
      </c>
      <c r="G632">
        <v>99.99911002814153</v>
      </c>
      <c r="H632" s="91">
        <v>0</v>
      </c>
      <c r="I632">
        <v>1</v>
      </c>
      <c r="L632">
        <v>120</v>
      </c>
    </row>
    <row r="633" spans="1:12" ht="14.4" customHeight="1">
      <c r="A633" s="105" t="s">
        <v>307</v>
      </c>
      <c r="B633" s="8">
        <v>61</v>
      </c>
      <c r="C633" s="8" t="s">
        <v>1</v>
      </c>
      <c r="D633" s="8">
        <v>4.0999999999999996</v>
      </c>
      <c r="E633" s="8"/>
      <c r="F633" s="8">
        <v>4.0999999999999996</v>
      </c>
      <c r="G633">
        <v>67.782111111111107</v>
      </c>
      <c r="H633" s="91">
        <v>0</v>
      </c>
      <c r="J633" t="s">
        <v>334</v>
      </c>
      <c r="L633">
        <v>54</v>
      </c>
    </row>
    <row r="634" spans="1:12" ht="14.4" customHeight="1">
      <c r="B634" s="8"/>
      <c r="C634" s="8"/>
      <c r="D634" s="8"/>
      <c r="E634" s="8"/>
      <c r="F634" s="8"/>
      <c r="L634" s="107"/>
    </row>
    <row r="635" spans="1:12" ht="14.4" customHeight="1">
      <c r="A635" s="134" t="s">
        <v>944</v>
      </c>
      <c r="B635" s="135"/>
      <c r="C635" s="135"/>
      <c r="D635" s="135"/>
      <c r="E635" s="135"/>
      <c r="F635" s="135"/>
      <c r="G635" s="135"/>
      <c r="H635" s="135"/>
      <c r="I635" s="135"/>
      <c r="J635" s="135"/>
      <c r="K635" s="135"/>
      <c r="L635" s="135"/>
    </row>
    <row r="636" spans="1:12" ht="14.4" customHeight="1">
      <c r="A636" s="135"/>
      <c r="B636" s="135"/>
      <c r="C636" s="135"/>
      <c r="D636" s="135"/>
      <c r="E636" s="135"/>
      <c r="F636" s="135"/>
      <c r="G636" s="135"/>
      <c r="H636" s="135"/>
      <c r="I636" s="135"/>
      <c r="J636" s="135"/>
      <c r="K636" s="135"/>
      <c r="L636" s="135"/>
    </row>
    <row r="637" spans="1:12" ht="14.4" customHeight="1">
      <c r="B637" s="8"/>
      <c r="C637" s="8"/>
      <c r="D637" s="8"/>
      <c r="E637" s="8"/>
      <c r="F637" s="8"/>
    </row>
    <row r="638" spans="1:12" ht="14.4" customHeight="1">
      <c r="B638" s="8"/>
      <c r="C638" s="8"/>
      <c r="D638" s="8"/>
      <c r="E638" s="8"/>
      <c r="F638" s="8"/>
    </row>
    <row r="639" spans="1:12" ht="14.4" customHeight="1">
      <c r="B639" s="8"/>
      <c r="C639" s="8"/>
      <c r="D639" s="8"/>
      <c r="E639" s="8"/>
      <c r="F639" s="8"/>
    </row>
    <row r="640" spans="1:12" ht="14.4" customHeight="1">
      <c r="B640" s="8"/>
      <c r="C640" s="8"/>
      <c r="D640" s="8"/>
      <c r="E640" s="8"/>
      <c r="F640" s="8"/>
    </row>
    <row r="641" spans="2:6" ht="14.4" customHeight="1">
      <c r="B641" s="8"/>
      <c r="C641" s="8"/>
      <c r="D641" s="8"/>
      <c r="E641" s="8"/>
      <c r="F641" s="8"/>
    </row>
    <row r="642" spans="2:6" ht="14.4" customHeight="1">
      <c r="B642" s="8"/>
      <c r="C642" s="8"/>
      <c r="D642" s="8"/>
      <c r="E642" s="8"/>
      <c r="F642" s="8"/>
    </row>
    <row r="643" spans="2:6" ht="14.4" customHeight="1">
      <c r="B643" s="8"/>
      <c r="C643" s="8"/>
      <c r="D643" s="8"/>
      <c r="E643" s="8"/>
      <c r="F643" s="8"/>
    </row>
    <row r="644" spans="2:6" ht="14.4" customHeight="1">
      <c r="B644" s="8"/>
      <c r="C644" s="8"/>
      <c r="D644" s="8"/>
      <c r="E644" s="8"/>
      <c r="F644" s="8"/>
    </row>
    <row r="645" spans="2:6" ht="14.4" customHeight="1">
      <c r="B645" s="8"/>
      <c r="C645" s="8"/>
      <c r="D645" s="8"/>
      <c r="E645" s="8"/>
      <c r="F645" s="8"/>
    </row>
    <row r="646" spans="2:6" ht="14.4" customHeight="1">
      <c r="B646" s="8"/>
      <c r="C646" s="8"/>
      <c r="D646" s="8"/>
      <c r="E646" s="8"/>
      <c r="F646" s="8"/>
    </row>
    <row r="647" spans="2:6" ht="14.4" customHeight="1">
      <c r="B647" s="8"/>
      <c r="C647" s="8"/>
      <c r="D647" s="8"/>
      <c r="E647" s="8"/>
      <c r="F647" s="8"/>
    </row>
    <row r="648" spans="2:6" ht="14.4" customHeight="1">
      <c r="B648" s="8"/>
      <c r="C648" s="8"/>
      <c r="D648" s="8"/>
      <c r="E648" s="8"/>
      <c r="F648" s="8"/>
    </row>
    <row r="649" spans="2:6" ht="14.4" customHeight="1">
      <c r="B649" s="8"/>
      <c r="C649" s="8"/>
      <c r="D649" s="8"/>
      <c r="E649" s="8"/>
      <c r="F649" s="8"/>
    </row>
    <row r="650" spans="2:6" ht="14.4" customHeight="1">
      <c r="B650" s="8"/>
      <c r="C650" s="8"/>
      <c r="D650" s="8"/>
      <c r="E650" s="8"/>
      <c r="F650" s="8"/>
    </row>
    <row r="651" spans="2:6" ht="14.4" customHeight="1">
      <c r="B651" s="8"/>
      <c r="C651" s="8"/>
      <c r="D651" s="8"/>
      <c r="E651" s="8"/>
      <c r="F651" s="8"/>
    </row>
    <row r="652" spans="2:6" ht="14.4" customHeight="1">
      <c r="B652" s="8"/>
      <c r="C652" s="8"/>
      <c r="D652" s="8"/>
      <c r="E652" s="8"/>
      <c r="F652" s="8"/>
    </row>
    <row r="653" spans="2:6" ht="14.4" customHeight="1">
      <c r="B653" s="8"/>
      <c r="C653" s="8"/>
      <c r="D653" s="8"/>
      <c r="E653" s="8"/>
      <c r="F653" s="8"/>
    </row>
    <row r="654" spans="2:6" ht="14.4" customHeight="1">
      <c r="B654" s="8"/>
      <c r="C654" s="8"/>
      <c r="D654" s="8"/>
      <c r="E654" s="8"/>
      <c r="F654" s="8"/>
    </row>
    <row r="655" spans="2:6" ht="14.4" customHeight="1">
      <c r="B655" s="8"/>
      <c r="C655" s="8"/>
      <c r="D655" s="8"/>
      <c r="E655" s="8"/>
      <c r="F655" s="8"/>
    </row>
    <row r="656" spans="2:6" ht="14.4" customHeight="1">
      <c r="B656" s="8"/>
      <c r="C656" s="8"/>
      <c r="D656" s="8"/>
      <c r="E656" s="8"/>
      <c r="F656" s="8"/>
    </row>
    <row r="657" spans="2:6" ht="14.4" customHeight="1">
      <c r="B657" s="8"/>
      <c r="C657" s="8"/>
      <c r="D657" s="8"/>
      <c r="E657" s="8"/>
      <c r="F657" s="8"/>
    </row>
    <row r="658" spans="2:6" ht="14.4" customHeight="1">
      <c r="B658" s="8"/>
      <c r="C658" s="8"/>
      <c r="D658" s="8"/>
      <c r="E658" s="8"/>
      <c r="F658" s="8"/>
    </row>
    <row r="659" spans="2:6" ht="14.4" customHeight="1">
      <c r="B659" s="8"/>
      <c r="C659" s="8"/>
      <c r="D659" s="8"/>
      <c r="E659" s="8"/>
      <c r="F659" s="8"/>
    </row>
    <row r="660" spans="2:6" ht="14.4" customHeight="1">
      <c r="B660" s="8"/>
      <c r="C660" s="8"/>
      <c r="D660" s="8"/>
      <c r="E660" s="8"/>
      <c r="F660" s="8"/>
    </row>
    <row r="661" spans="2:6" ht="14.4" customHeight="1">
      <c r="B661" s="8"/>
      <c r="C661" s="8"/>
      <c r="D661" s="8"/>
      <c r="E661" s="8"/>
      <c r="F661" s="8"/>
    </row>
    <row r="662" spans="2:6" ht="14.4" customHeight="1">
      <c r="B662" s="8"/>
      <c r="C662" s="8"/>
      <c r="D662" s="8"/>
      <c r="E662" s="8"/>
      <c r="F662" s="8"/>
    </row>
    <row r="663" spans="2:6" ht="14.4" customHeight="1">
      <c r="B663" s="8"/>
      <c r="C663" s="8"/>
      <c r="D663" s="8"/>
      <c r="E663" s="8"/>
      <c r="F663" s="8"/>
    </row>
    <row r="664" spans="2:6" ht="14.4" customHeight="1">
      <c r="B664" s="8"/>
      <c r="C664" s="8"/>
      <c r="D664" s="8"/>
      <c r="E664" s="8"/>
      <c r="F664" s="8"/>
    </row>
    <row r="665" spans="2:6" ht="14.4" customHeight="1">
      <c r="B665" s="8"/>
      <c r="C665" s="8"/>
      <c r="D665" s="8"/>
      <c r="E665" s="8"/>
      <c r="F665" s="8"/>
    </row>
    <row r="666" spans="2:6" ht="14.4" customHeight="1">
      <c r="B666" s="8"/>
      <c r="C666" s="8"/>
      <c r="D666" s="8"/>
      <c r="E666" s="8"/>
      <c r="F666" s="8"/>
    </row>
    <row r="667" spans="2:6" ht="14.4" customHeight="1">
      <c r="B667" s="8"/>
      <c r="C667" s="8"/>
      <c r="D667" s="8"/>
      <c r="E667" s="8"/>
      <c r="F667" s="8"/>
    </row>
    <row r="668" spans="2:6" ht="14.4" customHeight="1">
      <c r="B668" s="8"/>
      <c r="C668" s="8"/>
      <c r="D668" s="8"/>
      <c r="E668" s="8"/>
      <c r="F668" s="8"/>
    </row>
    <row r="669" spans="2:6" ht="14.4" customHeight="1">
      <c r="B669" s="8"/>
      <c r="C669" s="8"/>
      <c r="D669" s="8"/>
      <c r="E669" s="8"/>
      <c r="F669" s="8"/>
    </row>
    <row r="670" spans="2:6" ht="14.4" customHeight="1">
      <c r="B670" s="8"/>
      <c r="C670" s="8"/>
      <c r="D670" s="8"/>
      <c r="E670" s="8"/>
      <c r="F670" s="8"/>
    </row>
    <row r="671" spans="2:6" ht="14.4" customHeight="1">
      <c r="B671" s="8"/>
      <c r="C671" s="8"/>
      <c r="D671" s="8"/>
      <c r="E671" s="8"/>
      <c r="F671" s="8"/>
    </row>
    <row r="672" spans="2:6" ht="14.4" customHeight="1">
      <c r="B672" s="8"/>
      <c r="C672" s="8"/>
      <c r="D672" s="8"/>
      <c r="E672" s="8"/>
      <c r="F672" s="8"/>
    </row>
    <row r="673" spans="2:6" ht="14.4" customHeight="1">
      <c r="B673" s="8"/>
      <c r="C673" s="8"/>
      <c r="D673" s="8"/>
      <c r="E673" s="8"/>
      <c r="F673" s="8"/>
    </row>
    <row r="674" spans="2:6" ht="14.4" customHeight="1">
      <c r="B674" s="8"/>
      <c r="C674" s="8"/>
      <c r="D674" s="8"/>
      <c r="E674" s="8"/>
      <c r="F674" s="8"/>
    </row>
  </sheetData>
  <mergeCells count="1">
    <mergeCell ref="A635:L636"/>
  </mergeCell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B1:L27"/>
  <sheetViews>
    <sheetView workbookViewId="0">
      <selection activeCell="O25" sqref="O25"/>
    </sheetView>
  </sheetViews>
  <sheetFormatPr defaultRowHeight="14.4"/>
  <sheetData>
    <row r="1" spans="2:12">
      <c r="B1" s="128" t="s">
        <v>950</v>
      </c>
      <c r="C1" s="176"/>
      <c r="D1" s="176"/>
      <c r="E1" s="176"/>
      <c r="F1" s="176"/>
      <c r="G1" s="176"/>
      <c r="H1" s="176"/>
      <c r="I1" s="176"/>
      <c r="J1" s="176"/>
      <c r="K1" s="176"/>
      <c r="L1" s="176"/>
    </row>
    <row r="2" spans="2:12" ht="23.4" customHeight="1">
      <c r="B2" s="136"/>
      <c r="C2" s="136"/>
      <c r="D2" s="136"/>
      <c r="E2" s="136"/>
      <c r="F2" s="136"/>
      <c r="G2" s="136"/>
      <c r="H2" s="136"/>
      <c r="I2" s="136"/>
      <c r="J2" s="136"/>
      <c r="K2" s="136"/>
      <c r="L2" s="136"/>
    </row>
    <row r="3" spans="2:12">
      <c r="B3" s="173" t="s">
        <v>756</v>
      </c>
      <c r="C3" s="173" t="s">
        <v>308</v>
      </c>
      <c r="D3" s="173" t="s">
        <v>660</v>
      </c>
      <c r="E3" s="173" t="s">
        <v>661</v>
      </c>
      <c r="F3" s="173" t="s">
        <v>662</v>
      </c>
      <c r="G3" s="173" t="s">
        <v>663</v>
      </c>
      <c r="H3" s="173" t="s">
        <v>664</v>
      </c>
      <c r="I3" s="173" t="s">
        <v>668</v>
      </c>
      <c r="J3" s="173" t="s">
        <v>669</v>
      </c>
      <c r="K3" s="173" t="s">
        <v>626</v>
      </c>
      <c r="L3" s="173" t="s">
        <v>627</v>
      </c>
    </row>
    <row r="4" spans="2:12">
      <c r="B4" s="174" t="s">
        <v>46</v>
      </c>
      <c r="C4" s="174" t="s">
        <v>315</v>
      </c>
      <c r="D4" s="175">
        <v>0</v>
      </c>
      <c r="E4" s="175">
        <v>0</v>
      </c>
      <c r="F4" s="175">
        <v>0</v>
      </c>
      <c r="G4" s="175">
        <v>0</v>
      </c>
      <c r="H4" s="175">
        <v>0</v>
      </c>
      <c r="I4" s="175">
        <v>0</v>
      </c>
      <c r="J4" s="175">
        <v>0</v>
      </c>
      <c r="K4" s="175">
        <v>0</v>
      </c>
      <c r="L4" s="175">
        <v>0</v>
      </c>
    </row>
    <row r="5" spans="2:12">
      <c r="B5" s="174" t="s">
        <v>46</v>
      </c>
      <c r="C5" s="174" t="s">
        <v>671</v>
      </c>
      <c r="D5" s="175">
        <v>33417</v>
      </c>
      <c r="E5" s="175">
        <v>5179</v>
      </c>
      <c r="F5" s="175">
        <v>0</v>
      </c>
      <c r="G5" s="175">
        <v>0</v>
      </c>
      <c r="H5" s="175">
        <v>38596</v>
      </c>
      <c r="I5" s="175">
        <v>56057.819696969695</v>
      </c>
      <c r="J5" s="175">
        <v>37315.417857142871</v>
      </c>
      <c r="K5" s="175">
        <v>93373.237554112551</v>
      </c>
      <c r="L5" s="175">
        <v>9732.5136363636357</v>
      </c>
    </row>
    <row r="6" spans="2:12">
      <c r="B6" s="174" t="s">
        <v>46</v>
      </c>
      <c r="C6" s="174" t="s">
        <v>5</v>
      </c>
      <c r="D6" s="175">
        <v>5388</v>
      </c>
      <c r="E6" s="175">
        <v>50460</v>
      </c>
      <c r="F6" s="175">
        <v>0</v>
      </c>
      <c r="G6" s="175">
        <v>0</v>
      </c>
      <c r="H6" s="175">
        <v>55848</v>
      </c>
      <c r="I6" s="175">
        <v>9394.9384615384624</v>
      </c>
      <c r="J6" s="175">
        <v>5631.6989010989018</v>
      </c>
      <c r="K6" s="175">
        <v>15026.637362637364</v>
      </c>
      <c r="L6" s="175">
        <v>67683.723076923081</v>
      </c>
    </row>
    <row r="7" spans="2:12">
      <c r="B7" s="174" t="s">
        <v>58</v>
      </c>
      <c r="C7" s="174" t="s">
        <v>315</v>
      </c>
      <c r="D7" s="175">
        <v>0</v>
      </c>
      <c r="E7" s="175">
        <v>0</v>
      </c>
      <c r="F7" s="175">
        <v>0</v>
      </c>
      <c r="G7" s="175">
        <v>0</v>
      </c>
      <c r="H7" s="175">
        <v>0</v>
      </c>
      <c r="I7" s="175">
        <v>0</v>
      </c>
      <c r="J7" s="175">
        <v>0</v>
      </c>
      <c r="K7" s="175">
        <v>0</v>
      </c>
      <c r="L7" s="175">
        <v>0</v>
      </c>
    </row>
    <row r="8" spans="2:12">
      <c r="B8" s="174" t="s">
        <v>58</v>
      </c>
      <c r="C8" s="174" t="s">
        <v>671</v>
      </c>
      <c r="D8" s="175">
        <v>0</v>
      </c>
      <c r="E8" s="175">
        <v>0</v>
      </c>
      <c r="F8" s="175">
        <v>0</v>
      </c>
      <c r="G8" s="175">
        <v>0</v>
      </c>
      <c r="H8" s="175">
        <v>0</v>
      </c>
      <c r="I8" s="175">
        <v>0</v>
      </c>
      <c r="J8" s="175">
        <v>0</v>
      </c>
      <c r="K8" s="175">
        <v>0</v>
      </c>
      <c r="L8" s="175">
        <v>0</v>
      </c>
    </row>
    <row r="9" spans="2:12">
      <c r="B9" s="174" t="s">
        <v>58</v>
      </c>
      <c r="C9" s="174" t="s">
        <v>5</v>
      </c>
      <c r="D9" s="175">
        <v>0</v>
      </c>
      <c r="E9" s="175">
        <v>194029</v>
      </c>
      <c r="F9" s="175">
        <v>0</v>
      </c>
      <c r="G9" s="175">
        <v>0</v>
      </c>
      <c r="H9" s="175">
        <v>194029</v>
      </c>
      <c r="I9" s="175">
        <v>0</v>
      </c>
      <c r="J9" s="175">
        <v>0</v>
      </c>
      <c r="K9" s="175">
        <v>0</v>
      </c>
      <c r="L9" s="175">
        <v>303496.38571428572</v>
      </c>
    </row>
    <row r="10" spans="2:12">
      <c r="B10" s="174" t="s">
        <v>34</v>
      </c>
      <c r="C10" s="174" t="s">
        <v>315</v>
      </c>
      <c r="D10" s="175">
        <v>0</v>
      </c>
      <c r="E10" s="175">
        <v>462</v>
      </c>
      <c r="F10" s="175">
        <v>0</v>
      </c>
      <c r="G10" s="175">
        <v>0</v>
      </c>
      <c r="H10" s="175">
        <v>462</v>
      </c>
      <c r="I10" s="175">
        <v>0</v>
      </c>
      <c r="J10" s="175">
        <v>0</v>
      </c>
      <c r="K10" s="175">
        <v>0</v>
      </c>
      <c r="L10" s="175">
        <v>1154.5647058823529</v>
      </c>
    </row>
    <row r="11" spans="2:12">
      <c r="B11" s="174" t="s">
        <v>34</v>
      </c>
      <c r="C11" s="174" t="s">
        <v>671</v>
      </c>
      <c r="D11" s="175">
        <v>15776</v>
      </c>
      <c r="E11" s="175">
        <v>42254</v>
      </c>
      <c r="F11" s="175">
        <v>20157</v>
      </c>
      <c r="G11" s="175">
        <v>491</v>
      </c>
      <c r="H11" s="175">
        <v>78678</v>
      </c>
      <c r="I11" s="175">
        <v>133402.0785520362</v>
      </c>
      <c r="J11" s="175">
        <v>56215.81984744456</v>
      </c>
      <c r="K11" s="175">
        <v>189617.89839948079</v>
      </c>
      <c r="L11" s="175">
        <v>173664.46675579323</v>
      </c>
    </row>
    <row r="12" spans="2:12">
      <c r="B12" s="174" t="s">
        <v>34</v>
      </c>
      <c r="C12" s="174" t="s">
        <v>5</v>
      </c>
      <c r="D12" s="175">
        <v>184</v>
      </c>
      <c r="E12" s="175">
        <v>31445</v>
      </c>
      <c r="F12" s="175">
        <v>0</v>
      </c>
      <c r="G12" s="175">
        <v>0</v>
      </c>
      <c r="H12" s="175">
        <v>31629</v>
      </c>
      <c r="I12" s="175">
        <v>334.03076923076918</v>
      </c>
      <c r="J12" s="175">
        <v>222.68717948717944</v>
      </c>
      <c r="K12" s="175">
        <v>556.71794871794862</v>
      </c>
      <c r="L12" s="175">
        <v>103496.56153846154</v>
      </c>
    </row>
    <row r="13" spans="2:12">
      <c r="B13" s="174" t="s">
        <v>1</v>
      </c>
      <c r="C13" s="174" t="s">
        <v>315</v>
      </c>
      <c r="D13" s="175">
        <v>0</v>
      </c>
      <c r="E13" s="175">
        <v>17944</v>
      </c>
      <c r="F13" s="175">
        <v>33</v>
      </c>
      <c r="G13" s="175">
        <v>11</v>
      </c>
      <c r="H13" s="175">
        <v>17988</v>
      </c>
      <c r="I13" s="175">
        <v>112.20000000000002</v>
      </c>
      <c r="J13" s="175">
        <v>48.085714285714317</v>
      </c>
      <c r="K13" s="175">
        <v>160.28571428571433</v>
      </c>
      <c r="L13" s="175">
        <v>41407.517647058819</v>
      </c>
    </row>
    <row r="14" spans="2:12">
      <c r="B14" s="174" t="s">
        <v>1</v>
      </c>
      <c r="C14" s="174" t="s">
        <v>671</v>
      </c>
      <c r="D14" s="175">
        <v>79149</v>
      </c>
      <c r="E14" s="175">
        <v>28418.15019564563</v>
      </c>
      <c r="F14" s="175">
        <v>31138</v>
      </c>
      <c r="G14" s="175">
        <v>62387</v>
      </c>
      <c r="H14" s="175">
        <v>201091.72208287349</v>
      </c>
      <c r="I14" s="175">
        <v>387498.70424242422</v>
      </c>
      <c r="J14" s="175">
        <v>227135.28480331268</v>
      </c>
      <c r="K14" s="175">
        <v>614633.98904573685</v>
      </c>
      <c r="L14" s="175">
        <v>319629.49363636371</v>
      </c>
    </row>
    <row r="15" spans="2:12">
      <c r="B15" s="174" t="s">
        <v>1</v>
      </c>
      <c r="C15" s="174" t="s">
        <v>5</v>
      </c>
      <c r="D15" s="175">
        <v>0</v>
      </c>
      <c r="E15" s="175">
        <v>24648</v>
      </c>
      <c r="F15" s="175">
        <v>0</v>
      </c>
      <c r="G15" s="175">
        <v>0</v>
      </c>
      <c r="H15" s="175">
        <v>24648</v>
      </c>
      <c r="I15" s="175">
        <v>0</v>
      </c>
      <c r="J15" s="175">
        <v>0</v>
      </c>
      <c r="K15" s="175">
        <v>0</v>
      </c>
      <c r="L15" s="175">
        <v>54042.323076923072</v>
      </c>
    </row>
    <row r="16" spans="2:12">
      <c r="B16" s="174" t="s">
        <v>145</v>
      </c>
      <c r="C16" s="174" t="s">
        <v>315</v>
      </c>
      <c r="D16" s="175">
        <v>0</v>
      </c>
      <c r="E16" s="175">
        <v>0</v>
      </c>
      <c r="F16" s="175">
        <v>0</v>
      </c>
      <c r="G16" s="175">
        <v>0</v>
      </c>
      <c r="H16" s="175">
        <v>0</v>
      </c>
      <c r="I16" s="175">
        <v>0</v>
      </c>
      <c r="J16" s="175">
        <v>0</v>
      </c>
      <c r="K16" s="175">
        <v>0</v>
      </c>
      <c r="L16" s="175">
        <v>0</v>
      </c>
    </row>
    <row r="17" spans="2:12">
      <c r="B17" s="174" t="s">
        <v>145</v>
      </c>
      <c r="C17" s="174" t="s">
        <v>671</v>
      </c>
      <c r="D17" s="175">
        <v>16297</v>
      </c>
      <c r="E17" s="175">
        <v>0</v>
      </c>
      <c r="F17" s="175">
        <v>0</v>
      </c>
      <c r="G17" s="175">
        <v>0</v>
      </c>
      <c r="H17" s="175">
        <v>16297</v>
      </c>
      <c r="I17" s="175">
        <v>59257.766183352498</v>
      </c>
      <c r="J17" s="175">
        <v>25278.172520138098</v>
      </c>
      <c r="K17" s="175">
        <v>84535.93870349061</v>
      </c>
      <c r="L17" s="175">
        <v>0</v>
      </c>
    </row>
    <row r="18" spans="2:12">
      <c r="B18" s="174" t="s">
        <v>145</v>
      </c>
      <c r="C18" s="174" t="s">
        <v>5</v>
      </c>
      <c r="D18" s="175">
        <v>71818</v>
      </c>
      <c r="E18" s="175">
        <v>0</v>
      </c>
      <c r="F18" s="175">
        <v>0</v>
      </c>
      <c r="G18" s="175">
        <v>0</v>
      </c>
      <c r="H18" s="175">
        <v>71818</v>
      </c>
      <c r="I18" s="175">
        <v>171259.12638544253</v>
      </c>
      <c r="J18" s="175">
        <v>32433.892260427747</v>
      </c>
      <c r="K18" s="175">
        <v>203693.01864587024</v>
      </c>
      <c r="L18" s="175">
        <v>0</v>
      </c>
    </row>
    <row r="19" spans="2:12">
      <c r="B19" s="174" t="s">
        <v>27</v>
      </c>
      <c r="C19" s="174" t="s">
        <v>315</v>
      </c>
      <c r="D19" s="175">
        <v>0</v>
      </c>
      <c r="E19" s="175">
        <v>5016</v>
      </c>
      <c r="F19" s="175">
        <v>0</v>
      </c>
      <c r="G19" s="175">
        <v>0</v>
      </c>
      <c r="H19" s="175">
        <v>5016</v>
      </c>
      <c r="I19" s="175">
        <v>0</v>
      </c>
      <c r="J19" s="175">
        <v>0</v>
      </c>
      <c r="K19" s="175">
        <v>0</v>
      </c>
      <c r="L19" s="175">
        <v>14939.717647058824</v>
      </c>
    </row>
    <row r="20" spans="2:12">
      <c r="B20" s="174" t="s">
        <v>27</v>
      </c>
      <c r="C20" s="174" t="s">
        <v>671</v>
      </c>
      <c r="D20" s="175">
        <v>3069</v>
      </c>
      <c r="E20" s="175">
        <v>1260</v>
      </c>
      <c r="F20" s="175">
        <v>1076</v>
      </c>
      <c r="G20" s="175">
        <v>712</v>
      </c>
      <c r="H20" s="175">
        <v>6117</v>
      </c>
      <c r="I20" s="175">
        <v>12847.056409262001</v>
      </c>
      <c r="J20" s="175">
        <v>41250.75545446515</v>
      </c>
      <c r="K20" s="175">
        <v>53671.954720870053</v>
      </c>
      <c r="L20" s="175">
        <v>5487.3090909090897</v>
      </c>
    </row>
    <row r="21" spans="2:12">
      <c r="B21" s="174" t="s">
        <v>27</v>
      </c>
      <c r="C21" s="174" t="s">
        <v>5</v>
      </c>
      <c r="D21" s="175">
        <v>38</v>
      </c>
      <c r="E21" s="175">
        <v>7513</v>
      </c>
      <c r="F21" s="175">
        <v>0</v>
      </c>
      <c r="G21" s="175">
        <v>0</v>
      </c>
      <c r="H21" s="175">
        <v>7551</v>
      </c>
      <c r="I21" s="175">
        <v>85</v>
      </c>
      <c r="J21" s="175">
        <v>86</v>
      </c>
      <c r="K21" s="175">
        <v>170</v>
      </c>
      <c r="L21" s="175">
        <v>25890.327272727271</v>
      </c>
    </row>
    <row r="23" spans="2:12">
      <c r="B23" s="124" t="s">
        <v>951</v>
      </c>
      <c r="C23" s="125"/>
      <c r="D23" s="125"/>
      <c r="E23" s="125"/>
      <c r="F23" s="125"/>
      <c r="G23" s="125"/>
      <c r="H23" s="125"/>
      <c r="I23" s="125"/>
      <c r="J23" s="125"/>
      <c r="K23" s="125"/>
      <c r="L23" s="125"/>
    </row>
    <row r="24" spans="2:12">
      <c r="B24" s="125"/>
      <c r="C24" s="125"/>
      <c r="D24" s="125"/>
      <c r="E24" s="125"/>
      <c r="F24" s="125"/>
      <c r="G24" s="125"/>
      <c r="H24" s="125"/>
      <c r="I24" s="125"/>
      <c r="J24" s="125"/>
      <c r="K24" s="125"/>
      <c r="L24" s="125"/>
    </row>
    <row r="25" spans="2:12">
      <c r="B25" s="125"/>
      <c r="C25" s="125"/>
      <c r="D25" s="125"/>
      <c r="E25" s="125"/>
      <c r="F25" s="125"/>
      <c r="G25" s="125"/>
      <c r="H25" s="125"/>
      <c r="I25" s="125"/>
      <c r="J25" s="125"/>
      <c r="K25" s="125"/>
      <c r="L25" s="125"/>
    </row>
    <row r="26" spans="2:12">
      <c r="B26" s="125"/>
      <c r="C26" s="125"/>
      <c r="D26" s="125"/>
      <c r="E26" s="125"/>
      <c r="F26" s="125"/>
      <c r="G26" s="125"/>
      <c r="H26" s="125"/>
      <c r="I26" s="125"/>
      <c r="J26" s="125"/>
      <c r="K26" s="125"/>
      <c r="L26" s="125"/>
    </row>
    <row r="27" spans="2:12" ht="28.8" customHeight="1">
      <c r="B27" s="125"/>
      <c r="C27" s="125"/>
      <c r="D27" s="125"/>
      <c r="E27" s="125"/>
      <c r="F27" s="125"/>
      <c r="G27" s="125"/>
      <c r="H27" s="125"/>
      <c r="I27" s="125"/>
      <c r="J27" s="125"/>
      <c r="K27" s="125"/>
      <c r="L27" s="125"/>
    </row>
  </sheetData>
  <mergeCells count="2">
    <mergeCell ref="B1:L2"/>
    <mergeCell ref="B23:L27"/>
  </mergeCells>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K13"/>
  <sheetViews>
    <sheetView workbookViewId="0">
      <selection activeCell="F17" sqref="F17"/>
    </sheetView>
  </sheetViews>
  <sheetFormatPr defaultRowHeight="21.6" customHeight="1"/>
  <cols>
    <col min="1" max="1" width="31.44140625" customWidth="1"/>
  </cols>
  <sheetData>
    <row r="1" spans="1:11" s="93" customFormat="1" ht="42.6" customHeight="1">
      <c r="A1" s="132" t="s">
        <v>933</v>
      </c>
      <c r="B1" s="137"/>
      <c r="C1" s="137"/>
      <c r="D1" s="137"/>
      <c r="E1" s="137"/>
      <c r="F1" s="137"/>
      <c r="G1" s="137"/>
      <c r="H1" s="137"/>
      <c r="I1" s="137"/>
      <c r="J1" s="137"/>
      <c r="K1" s="137"/>
    </row>
    <row r="2" spans="1:11" ht="21.6" customHeight="1">
      <c r="A2" s="61" t="s">
        <v>796</v>
      </c>
      <c r="B2" s="61" t="s">
        <v>797</v>
      </c>
      <c r="C2" s="61" t="s">
        <v>798</v>
      </c>
      <c r="D2" s="61" t="s">
        <v>792</v>
      </c>
      <c r="E2" s="61" t="s">
        <v>799</v>
      </c>
      <c r="F2" s="61" t="s">
        <v>800</v>
      </c>
      <c r="G2" s="61" t="s">
        <v>793</v>
      </c>
      <c r="H2" s="61" t="s">
        <v>801</v>
      </c>
      <c r="I2" s="61" t="s">
        <v>802</v>
      </c>
      <c r="J2" s="61" t="s">
        <v>794</v>
      </c>
      <c r="K2" s="61" t="s">
        <v>664</v>
      </c>
    </row>
    <row r="3" spans="1:11" ht="21.6" customHeight="1">
      <c r="A3" s="62" t="s">
        <v>612</v>
      </c>
      <c r="B3" s="63">
        <v>0</v>
      </c>
      <c r="C3" s="63">
        <v>0</v>
      </c>
      <c r="D3" s="63">
        <f>B3+C3</f>
        <v>0</v>
      </c>
      <c r="E3" s="63">
        <v>33417</v>
      </c>
      <c r="F3" s="63">
        <v>5179</v>
      </c>
      <c r="G3" s="63">
        <f>E3+F3</f>
        <v>38596</v>
      </c>
      <c r="H3" s="63">
        <v>5388</v>
      </c>
      <c r="I3" s="63">
        <v>50460</v>
      </c>
      <c r="J3" s="63">
        <f>H3+I3</f>
        <v>55848</v>
      </c>
      <c r="K3" s="63">
        <f>D3+G3+J3</f>
        <v>94444</v>
      </c>
    </row>
    <row r="4" spans="1:11" ht="21.6" customHeight="1">
      <c r="A4" s="62" t="s">
        <v>607</v>
      </c>
      <c r="B4" s="63">
        <v>0</v>
      </c>
      <c r="C4" s="63">
        <v>0</v>
      </c>
      <c r="D4" s="63">
        <f t="shared" ref="D4:D8" si="0">B4+C4</f>
        <v>0</v>
      </c>
      <c r="E4" s="63">
        <v>0</v>
      </c>
      <c r="F4" s="63">
        <v>0</v>
      </c>
      <c r="G4" s="63">
        <f t="shared" ref="G4:G8" si="1">E4+F4</f>
        <v>0</v>
      </c>
      <c r="H4" s="63">
        <v>0</v>
      </c>
      <c r="I4" s="63">
        <v>194029</v>
      </c>
      <c r="J4" s="63">
        <f t="shared" ref="J4:J8" si="2">H4+I4</f>
        <v>194029</v>
      </c>
      <c r="K4" s="63">
        <f t="shared" ref="K4:K8" si="3">D4+G4+J4</f>
        <v>194029</v>
      </c>
    </row>
    <row r="5" spans="1:11" ht="21.6" customHeight="1">
      <c r="A5" s="62" t="s">
        <v>223</v>
      </c>
      <c r="B5" s="63">
        <v>0</v>
      </c>
      <c r="C5" s="63">
        <v>462</v>
      </c>
      <c r="D5" s="63">
        <f t="shared" si="0"/>
        <v>462</v>
      </c>
      <c r="E5" s="63">
        <v>35933</v>
      </c>
      <c r="F5" s="63">
        <v>42745</v>
      </c>
      <c r="G5" s="63">
        <f t="shared" si="1"/>
        <v>78678</v>
      </c>
      <c r="H5" s="63">
        <v>184</v>
      </c>
      <c r="I5" s="63">
        <v>31445</v>
      </c>
      <c r="J5" s="63">
        <f t="shared" si="2"/>
        <v>31629</v>
      </c>
      <c r="K5" s="63">
        <f t="shared" si="3"/>
        <v>110769</v>
      </c>
    </row>
    <row r="6" spans="1:11" ht="21.6" customHeight="1">
      <c r="A6" s="62" t="s">
        <v>611</v>
      </c>
      <c r="B6" s="63">
        <v>33</v>
      </c>
      <c r="C6" s="63">
        <v>17955</v>
      </c>
      <c r="D6" s="63">
        <f t="shared" si="0"/>
        <v>17988</v>
      </c>
      <c r="E6" s="63">
        <v>133147.6</v>
      </c>
      <c r="F6" s="63">
        <v>67944.149999999994</v>
      </c>
      <c r="G6" s="63">
        <f t="shared" si="1"/>
        <v>201091.75</v>
      </c>
      <c r="H6" s="63">
        <v>0</v>
      </c>
      <c r="I6" s="63">
        <v>24648</v>
      </c>
      <c r="J6" s="63">
        <f t="shared" si="2"/>
        <v>24648</v>
      </c>
      <c r="K6" s="63">
        <f t="shared" si="3"/>
        <v>243727.75</v>
      </c>
    </row>
    <row r="7" spans="1:11" ht="21.6" customHeight="1">
      <c r="A7" s="62" t="s">
        <v>610</v>
      </c>
      <c r="B7" s="63">
        <v>0</v>
      </c>
      <c r="C7" s="63">
        <v>0</v>
      </c>
      <c r="D7" s="63">
        <f t="shared" si="0"/>
        <v>0</v>
      </c>
      <c r="E7" s="63">
        <v>16297</v>
      </c>
      <c r="F7" s="63">
        <v>0</v>
      </c>
      <c r="G7" s="63">
        <f t="shared" si="1"/>
        <v>16297</v>
      </c>
      <c r="H7" s="63">
        <v>71818</v>
      </c>
      <c r="I7" s="63">
        <v>0</v>
      </c>
      <c r="J7" s="63">
        <f t="shared" si="2"/>
        <v>71818</v>
      </c>
      <c r="K7" s="63">
        <f t="shared" si="3"/>
        <v>88115</v>
      </c>
    </row>
    <row r="8" spans="1:11" ht="21.6" customHeight="1">
      <c r="A8" s="62" t="s">
        <v>608</v>
      </c>
      <c r="B8" s="63">
        <v>0</v>
      </c>
      <c r="C8" s="63">
        <v>5016</v>
      </c>
      <c r="D8" s="63">
        <f t="shared" si="0"/>
        <v>5016</v>
      </c>
      <c r="E8" s="63">
        <v>4145</v>
      </c>
      <c r="F8" s="63">
        <v>1972</v>
      </c>
      <c r="G8" s="63">
        <f t="shared" si="1"/>
        <v>6117</v>
      </c>
      <c r="H8" s="63">
        <v>38</v>
      </c>
      <c r="I8" s="63">
        <v>7513</v>
      </c>
      <c r="J8" s="63">
        <f t="shared" si="2"/>
        <v>7551</v>
      </c>
      <c r="K8" s="63">
        <f t="shared" si="3"/>
        <v>18684</v>
      </c>
    </row>
    <row r="9" spans="1:11" ht="21.6" customHeight="1">
      <c r="B9" s="57">
        <f>SUM(B3:B8)</f>
        <v>33</v>
      </c>
      <c r="C9" s="57">
        <f t="shared" ref="C9:K9" si="4">SUM(C3:C8)</f>
        <v>23433</v>
      </c>
      <c r="D9" s="57">
        <f t="shared" si="4"/>
        <v>23466</v>
      </c>
      <c r="E9" s="57">
        <f t="shared" si="4"/>
        <v>222939.6</v>
      </c>
      <c r="F9" s="57">
        <f t="shared" si="4"/>
        <v>117840.15</v>
      </c>
      <c r="G9" s="57">
        <f t="shared" si="4"/>
        <v>340779.75</v>
      </c>
      <c r="H9" s="57">
        <f t="shared" si="4"/>
        <v>77428</v>
      </c>
      <c r="I9" s="57">
        <f t="shared" si="4"/>
        <v>308095</v>
      </c>
      <c r="J9" s="57">
        <f t="shared" si="4"/>
        <v>385523</v>
      </c>
      <c r="K9" s="57">
        <f t="shared" si="4"/>
        <v>749768.75</v>
      </c>
    </row>
    <row r="11" spans="1:11" ht="21.6" customHeight="1">
      <c r="A11" s="134" t="s">
        <v>932</v>
      </c>
      <c r="B11" s="135"/>
      <c r="C11" s="135"/>
      <c r="D11" s="135"/>
      <c r="E11" s="135"/>
      <c r="F11" s="135"/>
      <c r="G11" s="135"/>
      <c r="H11" s="135"/>
      <c r="I11" s="135"/>
      <c r="J11" s="135"/>
      <c r="K11" s="135"/>
    </row>
    <row r="12" spans="1:11" ht="21.6" customHeight="1">
      <c r="A12" s="135"/>
      <c r="B12" s="135"/>
      <c r="C12" s="135"/>
      <c r="D12" s="135"/>
      <c r="E12" s="135"/>
      <c r="F12" s="135"/>
      <c r="G12" s="135"/>
      <c r="H12" s="135"/>
      <c r="I12" s="135"/>
      <c r="J12" s="135"/>
      <c r="K12" s="135"/>
    </row>
    <row r="13" spans="1:11" ht="21.6" customHeight="1">
      <c r="A13" s="135"/>
      <c r="B13" s="135"/>
      <c r="C13" s="135"/>
      <c r="D13" s="135"/>
      <c r="E13" s="135"/>
      <c r="F13" s="135"/>
      <c r="G13" s="135"/>
      <c r="H13" s="135"/>
      <c r="I13" s="135"/>
      <c r="J13" s="135"/>
      <c r="K13" s="135"/>
    </row>
  </sheetData>
  <mergeCells count="2">
    <mergeCell ref="A11:K13"/>
    <mergeCell ref="A1:K1"/>
  </mergeCells>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G41"/>
  <sheetViews>
    <sheetView workbookViewId="0">
      <selection activeCell="O1" sqref="O1"/>
    </sheetView>
  </sheetViews>
  <sheetFormatPr defaultRowHeight="14.4"/>
  <sheetData>
    <row r="1" spans="1:7" s="93" customFormat="1" ht="18">
      <c r="A1" s="133" t="s">
        <v>952</v>
      </c>
    </row>
    <row r="2" spans="1:7">
      <c r="A2" s="177" t="s">
        <v>494</v>
      </c>
      <c r="B2" s="177" t="s">
        <v>757</v>
      </c>
      <c r="C2" s="177" t="s">
        <v>660</v>
      </c>
      <c r="D2" s="177" t="s">
        <v>661</v>
      </c>
      <c r="E2" s="177" t="s">
        <v>662</v>
      </c>
      <c r="F2" s="177" t="s">
        <v>663</v>
      </c>
      <c r="G2" s="177" t="s">
        <v>664</v>
      </c>
    </row>
    <row r="3" spans="1:7">
      <c r="A3" s="178">
        <v>1</v>
      </c>
      <c r="B3" s="179" t="s">
        <v>17</v>
      </c>
      <c r="C3" s="180">
        <v>3757</v>
      </c>
      <c r="D3" s="180">
        <v>0</v>
      </c>
      <c r="E3" s="180">
        <v>1623</v>
      </c>
      <c r="F3" s="180">
        <v>541</v>
      </c>
      <c r="G3" s="180">
        <v>5921</v>
      </c>
    </row>
    <row r="4" spans="1:7">
      <c r="A4" s="178">
        <v>3</v>
      </c>
      <c r="B4" s="179" t="s">
        <v>556</v>
      </c>
      <c r="C4" s="180">
        <v>1181</v>
      </c>
      <c r="D4" s="180">
        <v>0</v>
      </c>
      <c r="E4" s="180">
        <v>0</v>
      </c>
      <c r="F4" s="180">
        <v>0</v>
      </c>
      <c r="G4" s="180">
        <v>1181</v>
      </c>
    </row>
    <row r="5" spans="1:7">
      <c r="A5" s="178">
        <v>5</v>
      </c>
      <c r="B5" s="179" t="s">
        <v>557</v>
      </c>
      <c r="C5" s="180">
        <v>122</v>
      </c>
      <c r="D5" s="180">
        <v>53303</v>
      </c>
      <c r="E5" s="180">
        <v>862</v>
      </c>
      <c r="F5" s="180">
        <v>4</v>
      </c>
      <c r="G5" s="180">
        <v>54291</v>
      </c>
    </row>
    <row r="6" spans="1:7">
      <c r="A6" s="178">
        <v>6</v>
      </c>
      <c r="B6" s="179" t="s">
        <v>558</v>
      </c>
      <c r="C6" s="180">
        <v>457</v>
      </c>
      <c r="D6" s="180">
        <v>615</v>
      </c>
      <c r="E6" s="180">
        <v>152</v>
      </c>
      <c r="F6" s="180">
        <v>65</v>
      </c>
      <c r="G6" s="180">
        <v>1289</v>
      </c>
    </row>
    <row r="7" spans="1:7">
      <c r="A7" s="178">
        <v>7</v>
      </c>
      <c r="B7" s="179" t="s">
        <v>559</v>
      </c>
      <c r="C7" s="180">
        <v>21978</v>
      </c>
      <c r="D7" s="180">
        <v>0</v>
      </c>
      <c r="E7" s="180">
        <v>0</v>
      </c>
      <c r="F7" s="180">
        <v>0</v>
      </c>
      <c r="G7" s="180">
        <v>21978</v>
      </c>
    </row>
    <row r="8" spans="1:7">
      <c r="A8" s="178">
        <v>9</v>
      </c>
      <c r="B8" s="179" t="s">
        <v>560</v>
      </c>
      <c r="C8" s="180">
        <v>0</v>
      </c>
      <c r="D8" s="180">
        <v>71060</v>
      </c>
      <c r="E8" s="180">
        <v>0</v>
      </c>
      <c r="F8" s="180">
        <v>0</v>
      </c>
      <c r="G8" s="180">
        <v>71060</v>
      </c>
    </row>
    <row r="9" spans="1:7">
      <c r="A9" s="178">
        <v>11</v>
      </c>
      <c r="B9" s="179" t="s">
        <v>561</v>
      </c>
      <c r="C9" s="180">
        <v>5214</v>
      </c>
      <c r="D9" s="180">
        <v>3528</v>
      </c>
      <c r="E9" s="180">
        <v>0</v>
      </c>
      <c r="F9" s="180">
        <v>0</v>
      </c>
      <c r="G9" s="180">
        <v>8742</v>
      </c>
    </row>
    <row r="10" spans="1:7">
      <c r="A10" s="178">
        <v>13</v>
      </c>
      <c r="B10" s="179" t="s">
        <v>72</v>
      </c>
      <c r="C10" s="180">
        <v>5062</v>
      </c>
      <c r="D10" s="180">
        <v>5971.6549613725292</v>
      </c>
      <c r="E10" s="180">
        <v>9037</v>
      </c>
      <c r="F10" s="180">
        <v>51844</v>
      </c>
      <c r="G10" s="180">
        <v>71914.695896458317</v>
      </c>
    </row>
    <row r="11" spans="1:7">
      <c r="A11" s="178">
        <v>15</v>
      </c>
      <c r="B11" s="179" t="s">
        <v>562</v>
      </c>
      <c r="C11" s="180">
        <v>2953</v>
      </c>
      <c r="D11" s="180">
        <v>12516</v>
      </c>
      <c r="E11" s="180">
        <v>18619</v>
      </c>
      <c r="F11" s="180">
        <v>197</v>
      </c>
      <c r="G11" s="180">
        <v>34285</v>
      </c>
    </row>
    <row r="12" spans="1:7">
      <c r="A12" s="178">
        <v>17</v>
      </c>
      <c r="B12" s="179" t="s">
        <v>563</v>
      </c>
      <c r="C12" s="180">
        <v>2063</v>
      </c>
      <c r="D12" s="180">
        <v>1212</v>
      </c>
      <c r="E12" s="180">
        <v>167</v>
      </c>
      <c r="F12" s="180">
        <v>111</v>
      </c>
      <c r="G12" s="180">
        <v>3553</v>
      </c>
    </row>
    <row r="13" spans="1:7" ht="28.8">
      <c r="A13" s="178">
        <v>19</v>
      </c>
      <c r="B13" s="179" t="s">
        <v>564</v>
      </c>
      <c r="C13" s="180">
        <v>2339</v>
      </c>
      <c r="D13" s="180">
        <v>272</v>
      </c>
      <c r="E13" s="180">
        <v>0</v>
      </c>
      <c r="F13" s="180">
        <v>0</v>
      </c>
      <c r="G13" s="180">
        <v>2611</v>
      </c>
    </row>
    <row r="14" spans="1:7">
      <c r="A14" s="178">
        <v>21</v>
      </c>
      <c r="B14" s="179" t="s">
        <v>758</v>
      </c>
      <c r="C14" s="180">
        <v>0</v>
      </c>
      <c r="D14" s="180">
        <v>2347</v>
      </c>
      <c r="E14" s="180">
        <v>0</v>
      </c>
      <c r="F14" s="180">
        <v>0</v>
      </c>
      <c r="G14" s="180">
        <v>2347</v>
      </c>
    </row>
    <row r="15" spans="1:7">
      <c r="A15" s="178">
        <v>23</v>
      </c>
      <c r="B15" s="179" t="s">
        <v>321</v>
      </c>
      <c r="C15" s="180">
        <v>0</v>
      </c>
      <c r="D15" s="180">
        <v>12933</v>
      </c>
      <c r="E15" s="180">
        <v>1076</v>
      </c>
      <c r="F15" s="180">
        <v>712</v>
      </c>
      <c r="G15" s="180">
        <v>14721</v>
      </c>
    </row>
    <row r="16" spans="1:7">
      <c r="A16" s="178">
        <v>25</v>
      </c>
      <c r="B16" s="179" t="s">
        <v>565</v>
      </c>
      <c r="C16" s="180">
        <v>0</v>
      </c>
      <c r="D16" s="180">
        <v>57404</v>
      </c>
      <c r="E16" s="180">
        <v>0</v>
      </c>
      <c r="F16" s="180">
        <v>0</v>
      </c>
      <c r="G16" s="180">
        <v>57404</v>
      </c>
    </row>
    <row r="17" spans="1:7">
      <c r="A17" s="178">
        <v>27</v>
      </c>
      <c r="B17" s="179" t="s">
        <v>126</v>
      </c>
      <c r="C17" s="180">
        <v>833</v>
      </c>
      <c r="D17" s="180">
        <v>404</v>
      </c>
      <c r="E17" s="180">
        <v>676</v>
      </c>
      <c r="F17" s="180">
        <v>290</v>
      </c>
      <c r="G17" s="180">
        <v>2203</v>
      </c>
    </row>
    <row r="18" spans="1:7" ht="28.8">
      <c r="A18" s="178">
        <v>28</v>
      </c>
      <c r="B18" s="179" t="s">
        <v>759</v>
      </c>
      <c r="C18" s="180">
        <v>0</v>
      </c>
      <c r="D18" s="180">
        <v>0</v>
      </c>
      <c r="E18" s="180">
        <v>0</v>
      </c>
      <c r="F18" s="180">
        <v>0</v>
      </c>
      <c r="G18" s="180">
        <v>0</v>
      </c>
    </row>
    <row r="19" spans="1:7">
      <c r="A19" s="178">
        <v>29</v>
      </c>
      <c r="B19" s="179" t="s">
        <v>566</v>
      </c>
      <c r="C19" s="180">
        <v>200</v>
      </c>
      <c r="D19" s="180">
        <v>28480</v>
      </c>
      <c r="E19" s="180">
        <v>600</v>
      </c>
      <c r="F19" s="180">
        <v>600</v>
      </c>
      <c r="G19" s="180">
        <v>29880</v>
      </c>
    </row>
    <row r="20" spans="1:7">
      <c r="A20" s="178">
        <v>31</v>
      </c>
      <c r="B20" s="179" t="s">
        <v>567</v>
      </c>
      <c r="C20" s="180">
        <v>21</v>
      </c>
      <c r="D20" s="180">
        <v>0</v>
      </c>
      <c r="E20" s="180">
        <v>0</v>
      </c>
      <c r="F20" s="180">
        <v>0</v>
      </c>
      <c r="G20" s="180">
        <v>21</v>
      </c>
    </row>
    <row r="21" spans="1:7">
      <c r="A21" s="178">
        <v>33</v>
      </c>
      <c r="B21" s="179" t="s">
        <v>148</v>
      </c>
      <c r="C21" s="180">
        <v>9027</v>
      </c>
      <c r="D21" s="180">
        <v>0</v>
      </c>
      <c r="E21" s="180">
        <v>0</v>
      </c>
      <c r="F21" s="180">
        <v>0</v>
      </c>
      <c r="G21" s="180">
        <v>9027</v>
      </c>
    </row>
    <row r="22" spans="1:7">
      <c r="A22" s="178">
        <v>35</v>
      </c>
      <c r="B22" s="179" t="s">
        <v>314</v>
      </c>
      <c r="C22" s="180">
        <v>890</v>
      </c>
      <c r="D22" s="180">
        <v>1653</v>
      </c>
      <c r="E22" s="180">
        <v>1438</v>
      </c>
      <c r="F22" s="180">
        <v>479</v>
      </c>
      <c r="G22" s="180">
        <v>4460</v>
      </c>
    </row>
    <row r="23" spans="1:7">
      <c r="A23" s="178">
        <v>37</v>
      </c>
      <c r="B23" s="179" t="s">
        <v>568</v>
      </c>
      <c r="C23" s="180">
        <v>4917</v>
      </c>
      <c r="D23" s="180">
        <v>14191</v>
      </c>
      <c r="E23" s="180">
        <v>0</v>
      </c>
      <c r="F23" s="180">
        <v>0</v>
      </c>
      <c r="G23" s="180">
        <v>19108</v>
      </c>
    </row>
    <row r="24" spans="1:7" ht="28.8">
      <c r="A24" s="178">
        <v>39</v>
      </c>
      <c r="B24" s="179" t="s">
        <v>569</v>
      </c>
      <c r="C24" s="180">
        <v>27526</v>
      </c>
      <c r="D24" s="180">
        <v>516</v>
      </c>
      <c r="E24" s="180">
        <v>210</v>
      </c>
      <c r="F24" s="180">
        <v>70</v>
      </c>
      <c r="G24" s="180">
        <v>28322</v>
      </c>
    </row>
    <row r="25" spans="1:7" ht="28.8">
      <c r="A25" s="178">
        <v>41</v>
      </c>
      <c r="B25" s="179" t="s">
        <v>570</v>
      </c>
      <c r="C25" s="180">
        <v>0</v>
      </c>
      <c r="D25" s="180">
        <v>65701</v>
      </c>
      <c r="E25" s="180">
        <v>0</v>
      </c>
      <c r="F25" s="180">
        <v>0</v>
      </c>
      <c r="G25" s="180">
        <v>65701</v>
      </c>
    </row>
    <row r="26" spans="1:7">
      <c r="A26" s="178">
        <v>43</v>
      </c>
      <c r="B26" s="179" t="s">
        <v>316</v>
      </c>
      <c r="C26" s="180">
        <v>5737</v>
      </c>
      <c r="D26" s="180">
        <v>0</v>
      </c>
      <c r="E26" s="180">
        <v>371</v>
      </c>
      <c r="F26" s="180">
        <v>124</v>
      </c>
      <c r="G26" s="180">
        <v>6232</v>
      </c>
    </row>
    <row r="27" spans="1:7">
      <c r="A27" s="178">
        <v>45</v>
      </c>
      <c r="B27" s="179" t="s">
        <v>571</v>
      </c>
      <c r="C27" s="180">
        <v>86745</v>
      </c>
      <c r="D27" s="180">
        <v>0</v>
      </c>
      <c r="E27" s="180">
        <v>0</v>
      </c>
      <c r="F27" s="180">
        <v>0</v>
      </c>
      <c r="G27" s="180">
        <v>86745</v>
      </c>
    </row>
    <row r="28" spans="1:7" ht="28.8">
      <c r="A28" s="178">
        <v>47</v>
      </c>
      <c r="B28" s="179" t="s">
        <v>572</v>
      </c>
      <c r="C28" s="180">
        <v>6572</v>
      </c>
      <c r="D28" s="180">
        <v>0</v>
      </c>
      <c r="E28" s="180">
        <v>0</v>
      </c>
      <c r="F28" s="180">
        <v>0</v>
      </c>
      <c r="G28" s="180">
        <v>6572</v>
      </c>
    </row>
    <row r="29" spans="1:7">
      <c r="A29" s="178">
        <v>49</v>
      </c>
      <c r="B29" s="179" t="s">
        <v>237</v>
      </c>
      <c r="C29" s="180">
        <v>992</v>
      </c>
      <c r="D29" s="180">
        <v>8757</v>
      </c>
      <c r="E29" s="180">
        <v>486</v>
      </c>
      <c r="F29" s="180">
        <v>230</v>
      </c>
      <c r="G29" s="180">
        <v>10465</v>
      </c>
    </row>
    <row r="30" spans="1:7">
      <c r="A30" s="178">
        <v>51</v>
      </c>
      <c r="B30" s="179" t="s">
        <v>573</v>
      </c>
      <c r="C30" s="180">
        <v>329.53095214206883</v>
      </c>
      <c r="D30" s="180">
        <v>1505.4952342731012</v>
      </c>
      <c r="E30" s="180">
        <v>2457</v>
      </c>
      <c r="F30" s="180">
        <v>475</v>
      </c>
      <c r="G30" s="180">
        <v>4767.0261864151698</v>
      </c>
    </row>
    <row r="31" spans="1:7">
      <c r="A31" s="178">
        <v>53</v>
      </c>
      <c r="B31" s="179" t="s">
        <v>260</v>
      </c>
      <c r="C31" s="180">
        <v>4395</v>
      </c>
      <c r="D31" s="180">
        <v>150</v>
      </c>
      <c r="E31" s="180">
        <v>8945</v>
      </c>
      <c r="F31" s="180">
        <v>5964</v>
      </c>
      <c r="G31" s="180">
        <v>19454</v>
      </c>
    </row>
    <row r="32" spans="1:7">
      <c r="A32" s="178">
        <v>55</v>
      </c>
      <c r="B32" s="179" t="s">
        <v>266</v>
      </c>
      <c r="C32" s="180">
        <v>16600</v>
      </c>
      <c r="D32" s="180">
        <v>535</v>
      </c>
      <c r="E32" s="180">
        <v>0</v>
      </c>
      <c r="F32" s="180">
        <v>0</v>
      </c>
      <c r="G32" s="180">
        <v>17135</v>
      </c>
    </row>
    <row r="33" spans="1:7">
      <c r="A33" s="178">
        <v>57</v>
      </c>
      <c r="B33" s="179" t="s">
        <v>319</v>
      </c>
      <c r="C33" s="180">
        <v>0</v>
      </c>
      <c r="D33" s="180">
        <v>22471</v>
      </c>
      <c r="E33" s="180">
        <v>0</v>
      </c>
      <c r="F33" s="180">
        <v>0</v>
      </c>
      <c r="G33" s="180">
        <v>22471</v>
      </c>
    </row>
    <row r="34" spans="1:7">
      <c r="A34" s="178">
        <v>59</v>
      </c>
      <c r="B34" s="179" t="s">
        <v>574</v>
      </c>
      <c r="C34" s="180">
        <v>170</v>
      </c>
      <c r="D34" s="180">
        <v>43103</v>
      </c>
      <c r="E34" s="180">
        <v>0</v>
      </c>
      <c r="F34" s="180">
        <v>0</v>
      </c>
      <c r="G34" s="180">
        <v>43273</v>
      </c>
    </row>
    <row r="35" spans="1:7">
      <c r="A35" s="178">
        <v>61</v>
      </c>
      <c r="B35" s="179" t="s">
        <v>575</v>
      </c>
      <c r="C35" s="180">
        <v>15055</v>
      </c>
      <c r="D35" s="180">
        <v>0</v>
      </c>
      <c r="E35" s="180">
        <v>5685</v>
      </c>
      <c r="F35" s="180">
        <v>1895</v>
      </c>
      <c r="G35" s="180">
        <v>22635</v>
      </c>
    </row>
    <row r="37" spans="1:7">
      <c r="A37" s="124" t="s">
        <v>953</v>
      </c>
      <c r="B37" s="125"/>
      <c r="C37" s="125"/>
      <c r="D37" s="125"/>
      <c r="E37" s="125"/>
      <c r="F37" s="125"/>
      <c r="G37" s="125"/>
    </row>
    <row r="38" spans="1:7">
      <c r="A38" s="125"/>
      <c r="B38" s="125"/>
      <c r="C38" s="125"/>
      <c r="D38" s="125"/>
      <c r="E38" s="125"/>
      <c r="F38" s="125"/>
      <c r="G38" s="125"/>
    </row>
    <row r="39" spans="1:7">
      <c r="A39" s="125"/>
      <c r="B39" s="125"/>
      <c r="C39" s="125"/>
      <c r="D39" s="125"/>
      <c r="E39" s="125"/>
      <c r="F39" s="125"/>
      <c r="G39" s="125"/>
    </row>
    <row r="40" spans="1:7">
      <c r="A40" s="125"/>
      <c r="B40" s="125"/>
      <c r="C40" s="125"/>
      <c r="D40" s="125"/>
      <c r="E40" s="125"/>
      <c r="F40" s="125"/>
      <c r="G40" s="125"/>
    </row>
    <row r="41" spans="1:7">
      <c r="A41" s="125"/>
      <c r="B41" s="125"/>
      <c r="C41" s="125"/>
      <c r="D41" s="125"/>
      <c r="E41" s="125"/>
      <c r="F41" s="125"/>
      <c r="G41" s="125"/>
    </row>
  </sheetData>
  <mergeCells count="1">
    <mergeCell ref="A37:G41"/>
  </mergeCells>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L39"/>
  <sheetViews>
    <sheetView workbookViewId="0">
      <pane xSplit="1" ySplit="2" topLeftCell="B6" activePane="bottomRight" state="frozen"/>
      <selection pane="topRight" activeCell="B1" sqref="B1"/>
      <selection pane="bottomLeft" activeCell="A2" sqref="A2"/>
      <selection pane="bottomRight" activeCell="D41" sqref="D41"/>
    </sheetView>
  </sheetViews>
  <sheetFormatPr defaultColWidth="8.88671875" defaultRowHeight="16.8" customHeight="1"/>
  <cols>
    <col min="1" max="1" width="13.44140625" customWidth="1"/>
    <col min="2" max="2" width="10.6640625" customWidth="1"/>
    <col min="3" max="3" width="11.88671875" customWidth="1"/>
    <col min="4" max="4" width="11.5546875"/>
    <col min="7" max="7" width="9.5546875" bestFit="1" customWidth="1"/>
  </cols>
  <sheetData>
    <row r="1" spans="1:12" s="93" customFormat="1" ht="42.6" customHeight="1">
      <c r="A1" s="138" t="s">
        <v>934</v>
      </c>
      <c r="B1" s="126"/>
      <c r="C1" s="126"/>
      <c r="D1" s="126"/>
      <c r="E1" s="126"/>
      <c r="F1" s="126"/>
      <c r="G1" s="126"/>
      <c r="H1" s="126"/>
      <c r="I1" s="126"/>
      <c r="J1" s="126"/>
      <c r="K1" s="126"/>
      <c r="L1" s="126"/>
    </row>
    <row r="2" spans="1:12" ht="16.8" customHeight="1">
      <c r="A2" s="58" t="s">
        <v>757</v>
      </c>
      <c r="B2" s="64" t="s">
        <v>797</v>
      </c>
      <c r="C2" s="64" t="s">
        <v>798</v>
      </c>
      <c r="D2" s="58" t="s">
        <v>792</v>
      </c>
      <c r="E2" s="64" t="s">
        <v>799</v>
      </c>
      <c r="F2" s="64" t="s">
        <v>800</v>
      </c>
      <c r="G2" s="58" t="s">
        <v>793</v>
      </c>
      <c r="H2" s="64" t="s">
        <v>801</v>
      </c>
      <c r="I2" s="64" t="s">
        <v>802</v>
      </c>
      <c r="J2" s="58" t="s">
        <v>794</v>
      </c>
      <c r="K2" s="58" t="s">
        <v>664</v>
      </c>
    </row>
    <row r="3" spans="1:12" ht="16.8" customHeight="1">
      <c r="A3" s="59" t="s">
        <v>17</v>
      </c>
      <c r="B3" s="60">
        <v>0</v>
      </c>
      <c r="C3" s="60">
        <v>0</v>
      </c>
      <c r="D3" s="60">
        <v>0</v>
      </c>
      <c r="E3" s="60">
        <v>5380</v>
      </c>
      <c r="F3" s="60">
        <v>541</v>
      </c>
      <c r="G3" s="60">
        <f>E3+F3</f>
        <v>5921</v>
      </c>
      <c r="H3" s="60">
        <v>0</v>
      </c>
      <c r="I3" s="60">
        <v>0</v>
      </c>
      <c r="J3" s="60">
        <v>0</v>
      </c>
      <c r="K3" s="60">
        <f>D3+G3+J3</f>
        <v>5921</v>
      </c>
    </row>
    <row r="4" spans="1:12" ht="16.8" customHeight="1">
      <c r="A4" s="59" t="s">
        <v>556</v>
      </c>
      <c r="B4" s="60">
        <v>0</v>
      </c>
      <c r="C4" s="60">
        <v>0</v>
      </c>
      <c r="D4" s="60">
        <v>0</v>
      </c>
      <c r="E4" s="60">
        <v>1181</v>
      </c>
      <c r="F4" s="60">
        <v>0</v>
      </c>
      <c r="G4" s="60">
        <f t="shared" ref="G4:G35" si="0">E4+F4</f>
        <v>1181</v>
      </c>
      <c r="H4" s="60">
        <v>0</v>
      </c>
      <c r="I4" s="60">
        <v>0</v>
      </c>
      <c r="J4" s="60">
        <v>0</v>
      </c>
      <c r="K4" s="60">
        <f t="shared" ref="K4:K35" si="1">D4+G4+J4</f>
        <v>1181</v>
      </c>
    </row>
    <row r="5" spans="1:12" ht="16.8" customHeight="1">
      <c r="A5" s="59" t="s">
        <v>557</v>
      </c>
      <c r="B5" s="60">
        <v>0</v>
      </c>
      <c r="C5" s="60">
        <v>326</v>
      </c>
      <c r="D5" s="60">
        <f>B5+C5</f>
        <v>326</v>
      </c>
      <c r="E5" s="60">
        <v>984</v>
      </c>
      <c r="F5" s="60">
        <v>29422</v>
      </c>
      <c r="G5" s="60">
        <f t="shared" si="0"/>
        <v>30406</v>
      </c>
      <c r="H5" s="60">
        <v>0</v>
      </c>
      <c r="I5" s="60">
        <v>23559</v>
      </c>
      <c r="J5" s="60">
        <f>H5+I5</f>
        <v>23559</v>
      </c>
      <c r="K5" s="60">
        <f t="shared" si="1"/>
        <v>54291</v>
      </c>
    </row>
    <row r="6" spans="1:12" ht="16.8" customHeight="1">
      <c r="A6" s="59" t="s">
        <v>558</v>
      </c>
      <c r="B6" s="60">
        <v>0</v>
      </c>
      <c r="C6" s="60">
        <v>0</v>
      </c>
      <c r="D6" s="60">
        <f t="shared" ref="D6:D35" si="2">B6+C6</f>
        <v>0</v>
      </c>
      <c r="E6" s="60">
        <v>609</v>
      </c>
      <c r="F6" s="60">
        <v>164</v>
      </c>
      <c r="G6" s="60">
        <f t="shared" si="0"/>
        <v>773</v>
      </c>
      <c r="H6" s="60">
        <v>0</v>
      </c>
      <c r="I6" s="60">
        <v>516</v>
      </c>
      <c r="J6" s="60">
        <f t="shared" ref="J6:J35" si="3">H6+I6</f>
        <v>516</v>
      </c>
      <c r="K6" s="60">
        <f t="shared" si="1"/>
        <v>1289</v>
      </c>
    </row>
    <row r="7" spans="1:12" ht="16.8" customHeight="1">
      <c r="A7" s="59" t="s">
        <v>559</v>
      </c>
      <c r="B7" s="60">
        <v>0</v>
      </c>
      <c r="C7" s="60">
        <v>0</v>
      </c>
      <c r="D7" s="60">
        <f t="shared" si="2"/>
        <v>0</v>
      </c>
      <c r="E7" s="60">
        <v>18015</v>
      </c>
      <c r="F7" s="60">
        <v>0</v>
      </c>
      <c r="G7" s="60">
        <f t="shared" si="0"/>
        <v>18015</v>
      </c>
      <c r="H7" s="60">
        <v>3963</v>
      </c>
      <c r="I7" s="60">
        <v>0</v>
      </c>
      <c r="J7" s="60">
        <f t="shared" si="3"/>
        <v>3963</v>
      </c>
      <c r="K7" s="60">
        <f t="shared" si="1"/>
        <v>21978</v>
      </c>
    </row>
    <row r="8" spans="1:12" ht="16.8" customHeight="1">
      <c r="A8" s="59" t="s">
        <v>560</v>
      </c>
      <c r="B8" s="60">
        <v>0</v>
      </c>
      <c r="C8" s="60">
        <v>0</v>
      </c>
      <c r="D8" s="60">
        <f t="shared" si="2"/>
        <v>0</v>
      </c>
      <c r="E8" s="60">
        <v>0</v>
      </c>
      <c r="F8" s="60">
        <v>0</v>
      </c>
      <c r="G8" s="60">
        <f t="shared" si="0"/>
        <v>0</v>
      </c>
      <c r="H8" s="60">
        <v>0</v>
      </c>
      <c r="I8" s="60">
        <v>71060</v>
      </c>
      <c r="J8" s="60">
        <f t="shared" si="3"/>
        <v>71060</v>
      </c>
      <c r="K8" s="60">
        <f t="shared" si="1"/>
        <v>71060</v>
      </c>
    </row>
    <row r="9" spans="1:12" ht="16.8" customHeight="1">
      <c r="A9" s="59" t="s">
        <v>561</v>
      </c>
      <c r="B9" s="60">
        <v>0</v>
      </c>
      <c r="C9" s="60">
        <v>0</v>
      </c>
      <c r="D9" s="60">
        <f t="shared" si="2"/>
        <v>0</v>
      </c>
      <c r="E9" s="60">
        <v>5214</v>
      </c>
      <c r="F9" s="60">
        <v>0</v>
      </c>
      <c r="G9" s="60">
        <f t="shared" si="0"/>
        <v>5214</v>
      </c>
      <c r="H9" s="60">
        <v>0</v>
      </c>
      <c r="I9" s="60">
        <v>3528</v>
      </c>
      <c r="J9" s="60">
        <f t="shared" si="3"/>
        <v>3528</v>
      </c>
      <c r="K9" s="60">
        <f t="shared" si="1"/>
        <v>8742</v>
      </c>
    </row>
    <row r="10" spans="1:12" ht="16.8" customHeight="1">
      <c r="A10" s="59" t="s">
        <v>72</v>
      </c>
      <c r="B10" s="60">
        <v>0</v>
      </c>
      <c r="C10" s="60">
        <v>89</v>
      </c>
      <c r="D10" s="60">
        <f t="shared" si="2"/>
        <v>89</v>
      </c>
      <c r="E10" s="60">
        <v>36960.04</v>
      </c>
      <c r="F10" s="60">
        <v>34845.65</v>
      </c>
      <c r="G10" s="60">
        <f>E10+F10</f>
        <v>71805.69</v>
      </c>
      <c r="H10" s="60">
        <v>0</v>
      </c>
      <c r="I10" s="60">
        <v>20</v>
      </c>
      <c r="J10" s="60">
        <f t="shared" si="3"/>
        <v>20</v>
      </c>
      <c r="K10" s="60">
        <f t="shared" si="1"/>
        <v>71914.69</v>
      </c>
    </row>
    <row r="11" spans="1:12" ht="16.8" customHeight="1">
      <c r="A11" s="59" t="s">
        <v>562</v>
      </c>
      <c r="B11" s="60">
        <v>0</v>
      </c>
      <c r="C11" s="60">
        <v>0</v>
      </c>
      <c r="D11" s="60">
        <f t="shared" si="2"/>
        <v>0</v>
      </c>
      <c r="E11" s="60">
        <v>21572</v>
      </c>
      <c r="F11" s="60">
        <v>12302</v>
      </c>
      <c r="G11" s="60">
        <f t="shared" si="0"/>
        <v>33874</v>
      </c>
      <c r="H11" s="60"/>
      <c r="I11" s="60">
        <v>411</v>
      </c>
      <c r="J11" s="60">
        <f t="shared" si="3"/>
        <v>411</v>
      </c>
      <c r="K11" s="60">
        <f t="shared" si="1"/>
        <v>34285</v>
      </c>
    </row>
    <row r="12" spans="1:12" ht="16.8" customHeight="1">
      <c r="A12" s="59" t="s">
        <v>563</v>
      </c>
      <c r="B12" s="60">
        <v>0</v>
      </c>
      <c r="C12" s="60">
        <v>0</v>
      </c>
      <c r="D12" s="60">
        <f t="shared" si="2"/>
        <v>0</v>
      </c>
      <c r="E12" s="60">
        <v>2192</v>
      </c>
      <c r="F12" s="60">
        <v>640</v>
      </c>
      <c r="G12" s="60">
        <f t="shared" si="0"/>
        <v>2832</v>
      </c>
      <c r="H12" s="60">
        <v>38</v>
      </c>
      <c r="I12" s="60">
        <v>683</v>
      </c>
      <c r="J12" s="60">
        <f t="shared" si="3"/>
        <v>721</v>
      </c>
      <c r="K12" s="60">
        <f t="shared" si="1"/>
        <v>3553</v>
      </c>
    </row>
    <row r="13" spans="1:12" ht="16.8" customHeight="1">
      <c r="A13" s="59" t="s">
        <v>564</v>
      </c>
      <c r="B13" s="60">
        <v>0</v>
      </c>
      <c r="C13" s="60">
        <v>0</v>
      </c>
      <c r="D13" s="60">
        <f t="shared" si="2"/>
        <v>0</v>
      </c>
      <c r="E13" s="60">
        <v>2339</v>
      </c>
      <c r="F13" s="60">
        <v>272</v>
      </c>
      <c r="G13" s="60">
        <f t="shared" si="0"/>
        <v>2611</v>
      </c>
      <c r="H13" s="60">
        <v>0</v>
      </c>
      <c r="I13" s="60">
        <v>0</v>
      </c>
      <c r="J13" s="60">
        <f t="shared" si="3"/>
        <v>0</v>
      </c>
      <c r="K13" s="60">
        <f t="shared" si="1"/>
        <v>2611</v>
      </c>
    </row>
    <row r="14" spans="1:12" ht="16.8" customHeight="1">
      <c r="A14" s="59" t="s">
        <v>758</v>
      </c>
      <c r="B14" s="60">
        <v>0</v>
      </c>
      <c r="C14" s="60">
        <v>0</v>
      </c>
      <c r="D14" s="60">
        <f t="shared" si="2"/>
        <v>0</v>
      </c>
      <c r="E14" s="60">
        <v>0</v>
      </c>
      <c r="F14" s="60">
        <v>0</v>
      </c>
      <c r="G14" s="60">
        <f t="shared" si="0"/>
        <v>0</v>
      </c>
      <c r="H14" s="60">
        <v>0</v>
      </c>
      <c r="I14" s="60">
        <v>2347</v>
      </c>
      <c r="J14" s="60">
        <f t="shared" si="3"/>
        <v>2347</v>
      </c>
      <c r="K14" s="60">
        <f t="shared" si="1"/>
        <v>2347</v>
      </c>
    </row>
    <row r="15" spans="1:12" ht="16.8" customHeight="1">
      <c r="A15" s="59" t="s">
        <v>321</v>
      </c>
      <c r="B15" s="60">
        <v>0</v>
      </c>
      <c r="C15" s="60">
        <v>5016</v>
      </c>
      <c r="D15" s="60">
        <f t="shared" si="2"/>
        <v>5016</v>
      </c>
      <c r="E15" s="60">
        <v>1076</v>
      </c>
      <c r="F15" s="60">
        <v>1799</v>
      </c>
      <c r="G15" s="60">
        <f t="shared" si="0"/>
        <v>2875</v>
      </c>
      <c r="H15" s="60">
        <v>0</v>
      </c>
      <c r="I15" s="60">
        <v>6830</v>
      </c>
      <c r="J15" s="60">
        <f t="shared" si="3"/>
        <v>6830</v>
      </c>
      <c r="K15" s="60">
        <f t="shared" si="1"/>
        <v>14721</v>
      </c>
    </row>
    <row r="16" spans="1:12" ht="16.8" customHeight="1">
      <c r="A16" s="59" t="s">
        <v>565</v>
      </c>
      <c r="B16" s="60">
        <v>0</v>
      </c>
      <c r="C16" s="60">
        <v>136</v>
      </c>
      <c r="D16" s="60">
        <f t="shared" si="2"/>
        <v>136</v>
      </c>
      <c r="E16" s="60">
        <v>0</v>
      </c>
      <c r="F16" s="60">
        <v>0</v>
      </c>
      <c r="G16" s="60">
        <f t="shared" si="0"/>
        <v>0</v>
      </c>
      <c r="H16" s="60">
        <v>0</v>
      </c>
      <c r="I16" s="60">
        <v>57268</v>
      </c>
      <c r="J16" s="60">
        <f t="shared" si="3"/>
        <v>57268</v>
      </c>
      <c r="K16" s="60">
        <f t="shared" si="1"/>
        <v>57404</v>
      </c>
    </row>
    <row r="17" spans="1:11" ht="16.8" customHeight="1">
      <c r="A17" s="59" t="s">
        <v>126</v>
      </c>
      <c r="B17" s="60">
        <v>0</v>
      </c>
      <c r="C17" s="60">
        <v>0</v>
      </c>
      <c r="D17" s="60">
        <f t="shared" si="2"/>
        <v>0</v>
      </c>
      <c r="E17" s="60">
        <v>1509</v>
      </c>
      <c r="F17" s="60">
        <v>504</v>
      </c>
      <c r="G17" s="60">
        <f t="shared" si="0"/>
        <v>2013</v>
      </c>
      <c r="H17" s="60">
        <v>0</v>
      </c>
      <c r="I17" s="60">
        <v>190</v>
      </c>
      <c r="J17" s="60">
        <f t="shared" si="3"/>
        <v>190</v>
      </c>
      <c r="K17" s="60">
        <f t="shared" si="1"/>
        <v>2203</v>
      </c>
    </row>
    <row r="18" spans="1:11" ht="16.8" customHeight="1">
      <c r="A18" s="59" t="s">
        <v>759</v>
      </c>
      <c r="B18" s="60">
        <v>0</v>
      </c>
      <c r="C18" s="60">
        <v>0</v>
      </c>
      <c r="D18" s="60">
        <f t="shared" si="2"/>
        <v>0</v>
      </c>
      <c r="E18" s="60">
        <v>0</v>
      </c>
      <c r="F18" s="60">
        <v>0</v>
      </c>
      <c r="G18" s="60">
        <f t="shared" si="0"/>
        <v>0</v>
      </c>
      <c r="H18" s="60">
        <v>0</v>
      </c>
      <c r="I18" s="60">
        <v>0</v>
      </c>
      <c r="J18" s="60">
        <f t="shared" si="3"/>
        <v>0</v>
      </c>
      <c r="K18" s="60">
        <f t="shared" si="1"/>
        <v>0</v>
      </c>
    </row>
    <row r="19" spans="1:11" ht="16.8" customHeight="1">
      <c r="A19" s="59" t="s">
        <v>566</v>
      </c>
      <c r="B19" s="60">
        <v>0</v>
      </c>
      <c r="C19" s="60">
        <v>17378</v>
      </c>
      <c r="D19" s="60">
        <f t="shared" si="2"/>
        <v>17378</v>
      </c>
      <c r="E19" s="60">
        <v>800</v>
      </c>
      <c r="F19" s="60">
        <v>9502</v>
      </c>
      <c r="G19" s="60">
        <f t="shared" si="0"/>
        <v>10302</v>
      </c>
      <c r="H19" s="60">
        <v>0</v>
      </c>
      <c r="I19" s="60">
        <v>2200</v>
      </c>
      <c r="J19" s="60">
        <f t="shared" si="3"/>
        <v>2200</v>
      </c>
      <c r="K19" s="60">
        <f t="shared" si="1"/>
        <v>29880</v>
      </c>
    </row>
    <row r="20" spans="1:11" ht="16.8" customHeight="1">
      <c r="A20" s="59" t="s">
        <v>567</v>
      </c>
      <c r="B20" s="60">
        <v>0</v>
      </c>
      <c r="C20" s="60">
        <v>0</v>
      </c>
      <c r="D20" s="60">
        <f t="shared" si="2"/>
        <v>0</v>
      </c>
      <c r="E20" s="60">
        <v>21</v>
      </c>
      <c r="F20" s="60">
        <v>0</v>
      </c>
      <c r="G20" s="60">
        <f t="shared" si="0"/>
        <v>21</v>
      </c>
      <c r="H20" s="60">
        <v>0</v>
      </c>
      <c r="I20" s="60">
        <v>0</v>
      </c>
      <c r="J20" s="60">
        <f t="shared" si="3"/>
        <v>0</v>
      </c>
      <c r="K20" s="60">
        <f t="shared" si="1"/>
        <v>21</v>
      </c>
    </row>
    <row r="21" spans="1:11" ht="16.8" customHeight="1">
      <c r="A21" s="59" t="s">
        <v>148</v>
      </c>
      <c r="B21" s="60">
        <v>0</v>
      </c>
      <c r="C21" s="60">
        <v>0</v>
      </c>
      <c r="D21" s="60">
        <f t="shared" si="2"/>
        <v>0</v>
      </c>
      <c r="E21" s="60">
        <v>7602</v>
      </c>
      <c r="F21" s="60"/>
      <c r="G21" s="60">
        <f t="shared" si="0"/>
        <v>7602</v>
      </c>
      <c r="H21" s="60">
        <v>1425</v>
      </c>
      <c r="I21" s="60">
        <v>0</v>
      </c>
      <c r="J21" s="60">
        <f t="shared" si="3"/>
        <v>1425</v>
      </c>
      <c r="K21" s="60">
        <f t="shared" si="1"/>
        <v>9027</v>
      </c>
    </row>
    <row r="22" spans="1:11" ht="16.8" customHeight="1">
      <c r="A22" s="59" t="s">
        <v>314</v>
      </c>
      <c r="B22" s="60">
        <v>0</v>
      </c>
      <c r="C22" s="60">
        <v>369</v>
      </c>
      <c r="D22" s="60">
        <f t="shared" si="2"/>
        <v>369</v>
      </c>
      <c r="E22" s="60">
        <v>2328</v>
      </c>
      <c r="F22" s="60">
        <v>619</v>
      </c>
      <c r="G22" s="60">
        <f t="shared" si="0"/>
        <v>2947</v>
      </c>
      <c r="H22" s="60">
        <v>0</v>
      </c>
      <c r="I22" s="60">
        <v>1144</v>
      </c>
      <c r="J22" s="60">
        <f t="shared" si="3"/>
        <v>1144</v>
      </c>
      <c r="K22" s="60">
        <f t="shared" si="1"/>
        <v>4460</v>
      </c>
    </row>
    <row r="23" spans="1:11" ht="16.8" customHeight="1">
      <c r="A23" s="59" t="s">
        <v>568</v>
      </c>
      <c r="B23" s="60">
        <v>0</v>
      </c>
      <c r="C23" s="60">
        <v>0</v>
      </c>
      <c r="D23" s="60">
        <f t="shared" si="2"/>
        <v>0</v>
      </c>
      <c r="E23" s="60">
        <v>4917</v>
      </c>
      <c r="F23" s="60">
        <v>3108</v>
      </c>
      <c r="G23" s="60">
        <f t="shared" si="0"/>
        <v>8025</v>
      </c>
      <c r="H23" s="60">
        <v>0</v>
      </c>
      <c r="I23" s="60">
        <v>11083</v>
      </c>
      <c r="J23" s="60">
        <f t="shared" si="3"/>
        <v>11083</v>
      </c>
      <c r="K23" s="60">
        <f t="shared" si="1"/>
        <v>19108</v>
      </c>
    </row>
    <row r="24" spans="1:11" ht="16.8" customHeight="1">
      <c r="A24" s="59" t="s">
        <v>569</v>
      </c>
      <c r="B24" s="60">
        <v>0</v>
      </c>
      <c r="C24" s="60">
        <v>16</v>
      </c>
      <c r="D24" s="60">
        <f t="shared" si="2"/>
        <v>16</v>
      </c>
      <c r="E24" s="60">
        <v>27736</v>
      </c>
      <c r="F24" s="60">
        <v>570</v>
      </c>
      <c r="G24" s="60">
        <f t="shared" si="0"/>
        <v>28306</v>
      </c>
      <c r="H24" s="60">
        <v>0</v>
      </c>
      <c r="I24" s="60">
        <v>0</v>
      </c>
      <c r="J24" s="60">
        <f t="shared" si="3"/>
        <v>0</v>
      </c>
      <c r="K24" s="60">
        <f t="shared" si="1"/>
        <v>28322</v>
      </c>
    </row>
    <row r="25" spans="1:11" ht="16.8" customHeight="1">
      <c r="A25" s="59" t="s">
        <v>570</v>
      </c>
      <c r="B25" s="60">
        <v>0</v>
      </c>
      <c r="C25" s="60">
        <v>0</v>
      </c>
      <c r="D25" s="60">
        <f t="shared" si="2"/>
        <v>0</v>
      </c>
      <c r="E25" s="60">
        <v>0</v>
      </c>
      <c r="F25" s="60">
        <v>0</v>
      </c>
      <c r="G25" s="60">
        <f t="shared" si="0"/>
        <v>0</v>
      </c>
      <c r="H25" s="60">
        <v>0</v>
      </c>
      <c r="I25" s="60">
        <v>65701</v>
      </c>
      <c r="J25" s="60">
        <f t="shared" si="3"/>
        <v>65701</v>
      </c>
      <c r="K25" s="60">
        <f t="shared" si="1"/>
        <v>65701</v>
      </c>
    </row>
    <row r="26" spans="1:11" ht="16.8" customHeight="1">
      <c r="A26" s="59" t="s">
        <v>316</v>
      </c>
      <c r="B26" s="60">
        <v>0</v>
      </c>
      <c r="C26" s="60">
        <v>0</v>
      </c>
      <c r="D26" s="60">
        <f t="shared" si="2"/>
        <v>0</v>
      </c>
      <c r="E26" s="60">
        <v>6108</v>
      </c>
      <c r="F26" s="60">
        <v>124</v>
      </c>
      <c r="G26" s="60">
        <f t="shared" si="0"/>
        <v>6232</v>
      </c>
      <c r="H26" s="60">
        <v>0</v>
      </c>
      <c r="I26" s="60">
        <v>0</v>
      </c>
      <c r="J26" s="60">
        <f t="shared" si="3"/>
        <v>0</v>
      </c>
      <c r="K26" s="60">
        <f t="shared" si="1"/>
        <v>6232</v>
      </c>
    </row>
    <row r="27" spans="1:11" ht="16.8" customHeight="1">
      <c r="A27" s="59" t="s">
        <v>571</v>
      </c>
      <c r="B27" s="60">
        <v>0</v>
      </c>
      <c r="C27" s="60">
        <v>0</v>
      </c>
      <c r="D27" s="60">
        <f t="shared" si="2"/>
        <v>0</v>
      </c>
      <c r="E27" s="60">
        <v>14927</v>
      </c>
      <c r="F27" s="60">
        <v>0</v>
      </c>
      <c r="G27" s="60">
        <f t="shared" si="0"/>
        <v>14927</v>
      </c>
      <c r="H27" s="60">
        <v>71818</v>
      </c>
      <c r="I27" s="60">
        <v>0</v>
      </c>
      <c r="J27" s="60">
        <f t="shared" si="3"/>
        <v>71818</v>
      </c>
      <c r="K27" s="60">
        <f t="shared" si="1"/>
        <v>86745</v>
      </c>
    </row>
    <row r="28" spans="1:11" ht="16.8" customHeight="1">
      <c r="A28" s="59" t="s">
        <v>572</v>
      </c>
      <c r="B28" s="60">
        <v>0</v>
      </c>
      <c r="C28" s="60">
        <v>0</v>
      </c>
      <c r="D28" s="60">
        <f t="shared" si="2"/>
        <v>0</v>
      </c>
      <c r="E28" s="60">
        <v>6388</v>
      </c>
      <c r="F28" s="60">
        <v>0</v>
      </c>
      <c r="G28" s="60">
        <f t="shared" si="0"/>
        <v>6388</v>
      </c>
      <c r="H28" s="60">
        <v>184</v>
      </c>
      <c r="I28" s="60">
        <v>0</v>
      </c>
      <c r="J28" s="60">
        <f t="shared" si="3"/>
        <v>184</v>
      </c>
      <c r="K28" s="60">
        <f t="shared" si="1"/>
        <v>6572</v>
      </c>
    </row>
    <row r="29" spans="1:11" ht="16.8" customHeight="1">
      <c r="A29" s="59" t="s">
        <v>237</v>
      </c>
      <c r="B29" s="60">
        <v>0</v>
      </c>
      <c r="C29" s="60">
        <v>28</v>
      </c>
      <c r="D29" s="60">
        <f t="shared" si="2"/>
        <v>28</v>
      </c>
      <c r="E29" s="60">
        <v>1478</v>
      </c>
      <c r="F29" s="60">
        <v>4323</v>
      </c>
      <c r="G29" s="60">
        <f t="shared" si="0"/>
        <v>5801</v>
      </c>
      <c r="H29" s="60">
        <v>0</v>
      </c>
      <c r="I29" s="60">
        <v>4636</v>
      </c>
      <c r="J29" s="60">
        <f t="shared" si="3"/>
        <v>4636</v>
      </c>
      <c r="K29" s="60">
        <f t="shared" si="1"/>
        <v>10465</v>
      </c>
    </row>
    <row r="30" spans="1:11" ht="16.8" customHeight="1">
      <c r="A30" s="59" t="s">
        <v>573</v>
      </c>
      <c r="B30" s="60">
        <v>33</v>
      </c>
      <c r="C30" s="60">
        <v>35</v>
      </c>
      <c r="D30" s="60">
        <f t="shared" si="2"/>
        <v>68</v>
      </c>
      <c r="E30" s="60">
        <v>2753.5309999999999</v>
      </c>
      <c r="F30" s="60">
        <v>1945.4949999999999</v>
      </c>
      <c r="G30" s="60">
        <f t="shared" si="0"/>
        <v>4699.0259999999998</v>
      </c>
      <c r="H30" s="60">
        <v>0</v>
      </c>
      <c r="I30" s="60">
        <v>0</v>
      </c>
      <c r="J30" s="60">
        <f t="shared" si="3"/>
        <v>0</v>
      </c>
      <c r="K30" s="60">
        <f t="shared" si="1"/>
        <v>4767.0259999999998</v>
      </c>
    </row>
    <row r="31" spans="1:11" ht="16.8" customHeight="1">
      <c r="A31" s="59" t="s">
        <v>260</v>
      </c>
      <c r="B31" s="60">
        <v>0</v>
      </c>
      <c r="C31" s="60">
        <v>0</v>
      </c>
      <c r="D31" s="60">
        <f t="shared" si="2"/>
        <v>0</v>
      </c>
      <c r="E31" s="60">
        <v>13340</v>
      </c>
      <c r="F31" s="60">
        <v>6004</v>
      </c>
      <c r="G31" s="60">
        <f t="shared" si="0"/>
        <v>19344</v>
      </c>
      <c r="H31" s="60">
        <v>0</v>
      </c>
      <c r="I31" s="60">
        <v>110</v>
      </c>
      <c r="J31" s="60">
        <f t="shared" si="3"/>
        <v>110</v>
      </c>
      <c r="K31" s="60">
        <f t="shared" si="1"/>
        <v>19454</v>
      </c>
    </row>
    <row r="32" spans="1:11" ht="16.8" customHeight="1">
      <c r="A32" s="59" t="s">
        <v>266</v>
      </c>
      <c r="B32" s="60">
        <v>0</v>
      </c>
      <c r="C32" s="60">
        <v>0</v>
      </c>
      <c r="D32" s="60">
        <f t="shared" si="2"/>
        <v>0</v>
      </c>
      <c r="E32" s="60">
        <v>16600</v>
      </c>
      <c r="F32" s="60">
        <v>0</v>
      </c>
      <c r="G32" s="60">
        <f t="shared" si="0"/>
        <v>16600</v>
      </c>
      <c r="H32" s="60">
        <v>0</v>
      </c>
      <c r="I32" s="60">
        <v>535</v>
      </c>
      <c r="J32" s="60">
        <f t="shared" si="3"/>
        <v>535</v>
      </c>
      <c r="K32" s="60">
        <f t="shared" si="1"/>
        <v>17135</v>
      </c>
    </row>
    <row r="33" spans="1:12" ht="16.8" customHeight="1">
      <c r="A33" s="59" t="s">
        <v>319</v>
      </c>
      <c r="B33" s="60">
        <v>0</v>
      </c>
      <c r="C33" s="60">
        <v>40</v>
      </c>
      <c r="D33" s="60">
        <f t="shared" si="2"/>
        <v>40</v>
      </c>
      <c r="E33" s="60">
        <v>0</v>
      </c>
      <c r="F33" s="60">
        <v>6944</v>
      </c>
      <c r="G33" s="60">
        <f t="shared" si="0"/>
        <v>6944</v>
      </c>
      <c r="H33" s="60">
        <v>0</v>
      </c>
      <c r="I33" s="60">
        <v>15487</v>
      </c>
      <c r="J33" s="60">
        <f t="shared" si="3"/>
        <v>15487</v>
      </c>
      <c r="K33" s="60">
        <f t="shared" si="1"/>
        <v>22471</v>
      </c>
    </row>
    <row r="34" spans="1:12" ht="16.8" customHeight="1">
      <c r="A34" s="59" t="s">
        <v>574</v>
      </c>
      <c r="B34" s="60">
        <v>0</v>
      </c>
      <c r="C34" s="60">
        <v>0</v>
      </c>
      <c r="D34" s="60">
        <f t="shared" si="2"/>
        <v>0</v>
      </c>
      <c r="E34" s="60">
        <v>170</v>
      </c>
      <c r="F34" s="60">
        <v>2316</v>
      </c>
      <c r="G34" s="60">
        <f t="shared" si="0"/>
        <v>2486</v>
      </c>
      <c r="H34" s="60">
        <v>0</v>
      </c>
      <c r="I34" s="60">
        <v>40787</v>
      </c>
      <c r="J34" s="60">
        <f t="shared" si="3"/>
        <v>40787</v>
      </c>
      <c r="K34" s="60">
        <f t="shared" si="1"/>
        <v>43273</v>
      </c>
    </row>
    <row r="35" spans="1:12" ht="16.8" customHeight="1">
      <c r="A35" s="59" t="s">
        <v>575</v>
      </c>
      <c r="B35" s="60">
        <v>0</v>
      </c>
      <c r="C35" s="60">
        <v>0</v>
      </c>
      <c r="D35" s="60">
        <f t="shared" si="2"/>
        <v>0</v>
      </c>
      <c r="E35" s="60">
        <v>20740</v>
      </c>
      <c r="F35" s="60">
        <v>1895</v>
      </c>
      <c r="G35" s="60">
        <f t="shared" si="0"/>
        <v>22635</v>
      </c>
      <c r="H35" s="60">
        <v>0</v>
      </c>
      <c r="I35" s="60">
        <v>0</v>
      </c>
      <c r="J35" s="60">
        <f t="shared" si="3"/>
        <v>0</v>
      </c>
      <c r="K35" s="60">
        <f t="shared" si="1"/>
        <v>22635</v>
      </c>
    </row>
    <row r="36" spans="1:12" ht="16.8" customHeight="1">
      <c r="L36" s="57"/>
    </row>
    <row r="37" spans="1:12" ht="16.8" customHeight="1">
      <c r="A37" s="124" t="s">
        <v>935</v>
      </c>
      <c r="B37" s="123"/>
      <c r="C37" s="123"/>
      <c r="D37" s="123"/>
      <c r="E37" s="123"/>
      <c r="F37" s="123"/>
      <c r="G37" s="123"/>
      <c r="H37" s="123"/>
      <c r="I37" s="123"/>
      <c r="J37" s="123"/>
      <c r="K37" s="123"/>
      <c r="L37" s="123"/>
    </row>
    <row r="38" spans="1:12" ht="16.8" customHeight="1">
      <c r="A38" s="123"/>
      <c r="B38" s="123"/>
      <c r="C38" s="123"/>
      <c r="D38" s="123"/>
      <c r="E38" s="123"/>
      <c r="F38" s="123"/>
      <c r="G38" s="123"/>
      <c r="H38" s="123"/>
      <c r="I38" s="123"/>
      <c r="J38" s="123"/>
      <c r="K38" s="123"/>
      <c r="L38" s="123"/>
    </row>
    <row r="39" spans="1:12" ht="37.799999999999997" customHeight="1">
      <c r="A39" s="123"/>
      <c r="B39" s="123"/>
      <c r="C39" s="123"/>
      <c r="D39" s="123"/>
      <c r="E39" s="123"/>
      <c r="F39" s="123"/>
      <c r="G39" s="123"/>
      <c r="H39" s="123"/>
      <c r="I39" s="123"/>
      <c r="J39" s="123"/>
      <c r="K39" s="123"/>
      <c r="L39" s="123"/>
    </row>
  </sheetData>
  <sortState ref="A2:O243">
    <sortCondition ref="C2:C243"/>
  </sortState>
  <mergeCells count="2">
    <mergeCell ref="A1:L1"/>
    <mergeCell ref="A37:L39"/>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dimension ref="A1:S156"/>
  <sheetViews>
    <sheetView tabSelected="1" workbookViewId="0">
      <selection activeCell="S13" sqref="S13"/>
    </sheetView>
  </sheetViews>
  <sheetFormatPr defaultRowHeight="15" customHeight="1"/>
  <cols>
    <col min="1" max="2" width="8.88671875" style="50"/>
    <col min="3" max="3" width="23.88671875" style="50" customWidth="1"/>
    <col min="4" max="16" width="8.88671875" style="50"/>
    <col min="17" max="18" width="10.5546875" style="50" bestFit="1" customWidth="1"/>
    <col min="19" max="16384" width="8.88671875" style="3"/>
  </cols>
  <sheetData>
    <row r="1" spans="1:18" s="148" customFormat="1" ht="15" customHeight="1">
      <c r="A1" s="133" t="s">
        <v>936</v>
      </c>
      <c r="B1" s="147"/>
      <c r="C1" s="147"/>
      <c r="D1" s="147"/>
      <c r="E1" s="147"/>
      <c r="F1" s="147"/>
      <c r="G1" s="147"/>
      <c r="H1" s="147"/>
      <c r="I1" s="147"/>
      <c r="J1" s="147"/>
      <c r="K1" s="147"/>
      <c r="L1" s="147"/>
      <c r="M1" s="147"/>
      <c r="N1" s="147"/>
      <c r="O1" s="147"/>
      <c r="P1" s="147"/>
      <c r="Q1" s="147"/>
      <c r="R1" s="147"/>
    </row>
    <row r="2" spans="1:18" ht="15" customHeight="1" thickBot="1">
      <c r="A2" s="144" t="s">
        <v>494</v>
      </c>
      <c r="B2" s="144" t="s">
        <v>493</v>
      </c>
      <c r="C2" s="144" t="s">
        <v>657</v>
      </c>
      <c r="D2" s="144" t="s">
        <v>308</v>
      </c>
      <c r="E2" s="145" t="s">
        <v>658</v>
      </c>
      <c r="F2" s="145" t="s">
        <v>659</v>
      </c>
      <c r="G2" s="146" t="s">
        <v>660</v>
      </c>
      <c r="H2" s="146" t="s">
        <v>661</v>
      </c>
      <c r="I2" s="146" t="s">
        <v>662</v>
      </c>
      <c r="J2" s="146" t="s">
        <v>663</v>
      </c>
      <c r="K2" s="146" t="s">
        <v>664</v>
      </c>
      <c r="L2" s="145" t="s">
        <v>665</v>
      </c>
      <c r="M2" s="145" t="s">
        <v>666</v>
      </c>
      <c r="N2" s="145" t="s">
        <v>667</v>
      </c>
      <c r="O2" s="146" t="s">
        <v>668</v>
      </c>
      <c r="P2" s="146" t="s">
        <v>669</v>
      </c>
      <c r="Q2" s="146" t="s">
        <v>626</v>
      </c>
      <c r="R2" s="146" t="s">
        <v>627</v>
      </c>
    </row>
    <row r="3" spans="1:18" ht="15" customHeight="1" thickTop="1">
      <c r="A3" s="140">
        <v>1</v>
      </c>
      <c r="B3" s="141" t="s">
        <v>1</v>
      </c>
      <c r="C3" s="141" t="s">
        <v>670</v>
      </c>
      <c r="D3" s="141" t="s">
        <v>671</v>
      </c>
      <c r="E3" s="142">
        <f>[1]MRGCD!F61</f>
        <v>2.35</v>
      </c>
      <c r="F3" s="142">
        <f>[1]MRGCD!G61</f>
        <v>2.35</v>
      </c>
      <c r="G3" s="143">
        <v>3757</v>
      </c>
      <c r="H3" s="143">
        <f>[1]MRGCD!I61</f>
        <v>0</v>
      </c>
      <c r="I3" s="143">
        <v>1623</v>
      </c>
      <c r="J3" s="143">
        <v>541</v>
      </c>
      <c r="K3" s="143">
        <f>SUM(G3:J3)</f>
        <v>5921</v>
      </c>
      <c r="L3" s="142">
        <f>[1]MRGCD!M61</f>
        <v>0.5</v>
      </c>
      <c r="M3" s="142">
        <f>[1]MRGCD!N61</f>
        <v>0.69</v>
      </c>
      <c r="N3" s="142">
        <f>[1]MRGCD!O61</f>
        <v>0.35</v>
      </c>
      <c r="O3" s="143">
        <f t="shared" ref="O3:O27" si="0">(G3+I3)*E3/L3</f>
        <v>25286</v>
      </c>
      <c r="P3" s="143">
        <f>Q3-O3</f>
        <v>11360.376811594208</v>
      </c>
      <c r="Q3" s="143">
        <f>O3/M3</f>
        <v>36646.376811594208</v>
      </c>
      <c r="R3" s="143">
        <f t="shared" ref="R3:R27" si="1">(H3+J3)*F3/L3</f>
        <v>2542.7000000000003</v>
      </c>
    </row>
    <row r="4" spans="1:18" ht="15" customHeight="1">
      <c r="A4" s="67">
        <v>3</v>
      </c>
      <c r="B4" s="66" t="s">
        <v>27</v>
      </c>
      <c r="C4" s="66" t="s">
        <v>672</v>
      </c>
      <c r="D4" s="66" t="s">
        <v>671</v>
      </c>
      <c r="E4" s="73">
        <v>1.5</v>
      </c>
      <c r="F4" s="73">
        <v>0</v>
      </c>
      <c r="G4" s="68">
        <v>165</v>
      </c>
      <c r="H4" s="68">
        <v>0</v>
      </c>
      <c r="I4" s="68">
        <v>0</v>
      </c>
      <c r="J4" s="68">
        <v>0</v>
      </c>
      <c r="K4" s="68">
        <f>SUM(G4:J4)</f>
        <v>165</v>
      </c>
      <c r="L4" s="73">
        <v>0.52</v>
      </c>
      <c r="M4" s="73">
        <v>0.61</v>
      </c>
      <c r="N4" s="73">
        <v>0.32</v>
      </c>
      <c r="O4" s="68">
        <f t="shared" si="0"/>
        <v>475.96153846153845</v>
      </c>
      <c r="P4" s="68">
        <f>Q4-O4</f>
        <v>304.30327868852464</v>
      </c>
      <c r="Q4" s="68">
        <f>O4/M4</f>
        <v>780.2648171500631</v>
      </c>
      <c r="R4" s="68">
        <f t="shared" si="1"/>
        <v>0</v>
      </c>
    </row>
    <row r="5" spans="1:18" ht="15" customHeight="1">
      <c r="A5" s="67">
        <v>3</v>
      </c>
      <c r="B5" s="66" t="s">
        <v>27</v>
      </c>
      <c r="C5" s="66" t="s">
        <v>847</v>
      </c>
      <c r="D5" s="66" t="s">
        <v>671</v>
      </c>
      <c r="E5" s="73">
        <v>2.0099999999999998</v>
      </c>
      <c r="F5" s="73">
        <v>0</v>
      </c>
      <c r="G5" s="68">
        <v>592</v>
      </c>
      <c r="H5" s="68">
        <v>0</v>
      </c>
      <c r="I5" s="68">
        <v>0</v>
      </c>
      <c r="J5" s="68">
        <v>0</v>
      </c>
      <c r="K5" s="68">
        <f>SUM(G5:J5)</f>
        <v>592</v>
      </c>
      <c r="L5" s="73">
        <v>0.64</v>
      </c>
      <c r="M5" s="73">
        <v>0.17</v>
      </c>
      <c r="N5" s="73">
        <v>0.108</v>
      </c>
      <c r="O5" s="68">
        <f t="shared" si="0"/>
        <v>1859.2499999999998</v>
      </c>
      <c r="P5" s="68">
        <f>Q5-O5</f>
        <v>9077.5147058823513</v>
      </c>
      <c r="Q5" s="68">
        <f>O5/M5</f>
        <v>10936.764705882351</v>
      </c>
      <c r="R5" s="68">
        <f t="shared" si="1"/>
        <v>0</v>
      </c>
    </row>
    <row r="6" spans="1:18" ht="15" customHeight="1">
      <c r="A6" s="67">
        <v>3</v>
      </c>
      <c r="B6" s="66" t="s">
        <v>27</v>
      </c>
      <c r="C6" s="66" t="s">
        <v>673</v>
      </c>
      <c r="D6" s="66" t="s">
        <v>671</v>
      </c>
      <c r="E6" s="73">
        <v>0.64</v>
      </c>
      <c r="F6" s="73">
        <v>0</v>
      </c>
      <c r="G6" s="68">
        <v>150</v>
      </c>
      <c r="H6" s="68">
        <v>0</v>
      </c>
      <c r="I6" s="68">
        <v>0</v>
      </c>
      <c r="J6" s="68">
        <v>0</v>
      </c>
      <c r="K6" s="68">
        <f>SUM(G6:J6)</f>
        <v>150</v>
      </c>
      <c r="L6" s="73">
        <v>0.51</v>
      </c>
      <c r="M6" s="73">
        <v>0.11</v>
      </c>
      <c r="N6" s="73">
        <v>5.2999999999999999E-2</v>
      </c>
      <c r="O6" s="68">
        <f t="shared" si="0"/>
        <v>188.23529411764704</v>
      </c>
      <c r="P6" s="68">
        <f>Q6-O6</f>
        <v>1522.9946524064169</v>
      </c>
      <c r="Q6" s="68">
        <f>O6/M6</f>
        <v>1711.229946524064</v>
      </c>
      <c r="R6" s="68">
        <f t="shared" si="1"/>
        <v>0</v>
      </c>
    </row>
    <row r="7" spans="1:18" ht="15" customHeight="1">
      <c r="A7" s="67">
        <v>3</v>
      </c>
      <c r="B7" s="66" t="s">
        <v>27</v>
      </c>
      <c r="C7" s="66" t="s">
        <v>674</v>
      </c>
      <c r="D7" s="66" t="s">
        <v>671</v>
      </c>
      <c r="E7" s="73">
        <v>1.71</v>
      </c>
      <c r="F7" s="73">
        <v>0</v>
      </c>
      <c r="G7" s="68">
        <v>274</v>
      </c>
      <c r="H7" s="68">
        <v>0</v>
      </c>
      <c r="I7" s="68">
        <v>0</v>
      </c>
      <c r="J7" s="68">
        <v>0</v>
      </c>
      <c r="K7" s="68">
        <f>SUM(G7:J7)</f>
        <v>274</v>
      </c>
      <c r="L7" s="73">
        <v>1.31</v>
      </c>
      <c r="M7" s="73">
        <v>7.0000000000000007E-2</v>
      </c>
      <c r="N7" s="73">
        <v>9.5000000000000001E-2</v>
      </c>
      <c r="O7" s="68">
        <f t="shared" si="0"/>
        <v>357.66412213740455</v>
      </c>
      <c r="P7" s="68">
        <f>Q7-O7</f>
        <v>4751.823336968374</v>
      </c>
      <c r="Q7" s="68">
        <f>O7/M7</f>
        <v>5109.4874591057787</v>
      </c>
      <c r="R7" s="68">
        <f t="shared" si="1"/>
        <v>0</v>
      </c>
    </row>
    <row r="8" spans="1:18" ht="15" customHeight="1">
      <c r="A8" s="67">
        <v>5</v>
      </c>
      <c r="B8" s="66" t="s">
        <v>34</v>
      </c>
      <c r="C8" s="66" t="s">
        <v>848</v>
      </c>
      <c r="D8" s="66" t="s">
        <v>315</v>
      </c>
      <c r="E8" s="73">
        <v>0</v>
      </c>
      <c r="F8" s="73">
        <v>2.0299999999999998</v>
      </c>
      <c r="G8" s="68">
        <v>0</v>
      </c>
      <c r="H8" s="68">
        <v>326</v>
      </c>
      <c r="I8" s="68">
        <v>0</v>
      </c>
      <c r="J8" s="68">
        <v>0</v>
      </c>
      <c r="K8" s="68">
        <f t="shared" ref="K8:K16" si="2">G8+H8+I8+J8</f>
        <v>326</v>
      </c>
      <c r="L8" s="73">
        <v>0.85</v>
      </c>
      <c r="M8" s="73">
        <v>0</v>
      </c>
      <c r="N8" s="73">
        <v>0</v>
      </c>
      <c r="O8" s="68">
        <f t="shared" si="0"/>
        <v>0</v>
      </c>
      <c r="P8" s="68">
        <v>0</v>
      </c>
      <c r="Q8" s="68">
        <v>0</v>
      </c>
      <c r="R8" s="68">
        <f t="shared" si="1"/>
        <v>778.56470588235288</v>
      </c>
    </row>
    <row r="9" spans="1:18" ht="15" customHeight="1">
      <c r="A9" s="67">
        <v>5</v>
      </c>
      <c r="B9" s="66" t="s">
        <v>34</v>
      </c>
      <c r="C9" s="66" t="s">
        <v>848</v>
      </c>
      <c r="D9" s="66" t="s">
        <v>671</v>
      </c>
      <c r="E9" s="73">
        <v>2.4700000000000002</v>
      </c>
      <c r="F9" s="73">
        <v>2.4700000000000002</v>
      </c>
      <c r="G9" s="70">
        <v>96</v>
      </c>
      <c r="H9" s="70">
        <v>29417</v>
      </c>
      <c r="I9" s="70">
        <v>846</v>
      </c>
      <c r="J9" s="70">
        <v>0</v>
      </c>
      <c r="K9" s="68">
        <f t="shared" si="2"/>
        <v>30359</v>
      </c>
      <c r="L9" s="73">
        <v>0.6</v>
      </c>
      <c r="M9" s="73">
        <v>0.75</v>
      </c>
      <c r="N9" s="73">
        <f>L9*M9</f>
        <v>0.44999999999999996</v>
      </c>
      <c r="O9" s="68">
        <f t="shared" si="0"/>
        <v>3877.9000000000005</v>
      </c>
      <c r="P9" s="68">
        <f>Q9-O9</f>
        <v>1292.6333333333332</v>
      </c>
      <c r="Q9" s="68">
        <f>O9/M9</f>
        <v>5170.5333333333338</v>
      </c>
      <c r="R9" s="68">
        <f t="shared" si="1"/>
        <v>121099.98333333335</v>
      </c>
    </row>
    <row r="10" spans="1:18" ht="15" customHeight="1">
      <c r="A10" s="67">
        <v>5</v>
      </c>
      <c r="B10" s="66" t="s">
        <v>34</v>
      </c>
      <c r="C10" s="66" t="s">
        <v>848</v>
      </c>
      <c r="D10" s="66" t="s">
        <v>5</v>
      </c>
      <c r="E10" s="73">
        <v>0</v>
      </c>
      <c r="F10" s="73">
        <v>2.4900000000000002</v>
      </c>
      <c r="G10" s="70">
        <v>0</v>
      </c>
      <c r="H10" s="70">
        <v>23391</v>
      </c>
      <c r="I10" s="70">
        <v>0</v>
      </c>
      <c r="J10" s="70">
        <v>0</v>
      </c>
      <c r="K10" s="68">
        <f t="shared" si="2"/>
        <v>23391</v>
      </c>
      <c r="L10" s="73">
        <v>0.7</v>
      </c>
      <c r="M10" s="73">
        <v>0</v>
      </c>
      <c r="N10" s="73">
        <v>0</v>
      </c>
      <c r="O10" s="68">
        <f t="shared" si="0"/>
        <v>0</v>
      </c>
      <c r="P10" s="68">
        <f>Q10-O10</f>
        <v>0</v>
      </c>
      <c r="Q10" s="68">
        <v>0</v>
      </c>
      <c r="R10" s="68">
        <f t="shared" si="1"/>
        <v>83205.128571428577</v>
      </c>
    </row>
    <row r="11" spans="1:18" ht="15" customHeight="1">
      <c r="A11" s="67">
        <v>5</v>
      </c>
      <c r="B11" s="66" t="s">
        <v>34</v>
      </c>
      <c r="C11" s="66" t="s">
        <v>675</v>
      </c>
      <c r="D11" s="66" t="s">
        <v>671</v>
      </c>
      <c r="E11" s="73">
        <v>2.2000000000000002</v>
      </c>
      <c r="F11" s="73">
        <v>0</v>
      </c>
      <c r="G11" s="68">
        <v>25</v>
      </c>
      <c r="H11" s="68">
        <v>0</v>
      </c>
      <c r="I11" s="68">
        <v>0</v>
      </c>
      <c r="J11" s="68">
        <v>0</v>
      </c>
      <c r="K11" s="68">
        <f t="shared" si="2"/>
        <v>25</v>
      </c>
      <c r="L11" s="73">
        <v>0.55000000000000004</v>
      </c>
      <c r="M11" s="73">
        <v>0.7</v>
      </c>
      <c r="N11" s="73">
        <v>0.39</v>
      </c>
      <c r="O11" s="68">
        <f t="shared" si="0"/>
        <v>100</v>
      </c>
      <c r="P11" s="68">
        <f>Q11-O11</f>
        <v>42.857142857142861</v>
      </c>
      <c r="Q11" s="68">
        <f>O11/M11</f>
        <v>142.85714285714286</v>
      </c>
      <c r="R11" s="68">
        <f t="shared" si="1"/>
        <v>0</v>
      </c>
    </row>
    <row r="12" spans="1:18" ht="15" customHeight="1">
      <c r="A12" s="67">
        <v>5</v>
      </c>
      <c r="B12" s="66" t="s">
        <v>34</v>
      </c>
      <c r="C12" s="66" t="s">
        <v>675</v>
      </c>
      <c r="D12" s="66" t="s">
        <v>5</v>
      </c>
      <c r="E12" s="73">
        <v>0</v>
      </c>
      <c r="F12" s="73">
        <v>2.1800000000000002</v>
      </c>
      <c r="G12" s="68">
        <v>0</v>
      </c>
      <c r="H12" s="68">
        <v>98</v>
      </c>
      <c r="I12" s="68">
        <v>0</v>
      </c>
      <c r="J12" s="68">
        <v>0</v>
      </c>
      <c r="K12" s="68">
        <f t="shared" si="2"/>
        <v>98</v>
      </c>
      <c r="L12" s="73">
        <v>0.65</v>
      </c>
      <c r="M12" s="73">
        <v>0</v>
      </c>
      <c r="N12" s="73">
        <v>0</v>
      </c>
      <c r="O12" s="68">
        <f t="shared" si="0"/>
        <v>0</v>
      </c>
      <c r="P12" s="68">
        <v>0</v>
      </c>
      <c r="Q12" s="68">
        <v>0</v>
      </c>
      <c r="R12" s="68">
        <f t="shared" si="1"/>
        <v>328.67692307692306</v>
      </c>
    </row>
    <row r="13" spans="1:18" ht="15" customHeight="1">
      <c r="A13" s="67">
        <v>5</v>
      </c>
      <c r="B13" s="66" t="s">
        <v>34</v>
      </c>
      <c r="C13" s="66" t="s">
        <v>676</v>
      </c>
      <c r="D13" s="66" t="s">
        <v>671</v>
      </c>
      <c r="E13" s="73">
        <v>2.46</v>
      </c>
      <c r="F13" s="73">
        <v>2.46</v>
      </c>
      <c r="G13" s="68">
        <v>1</v>
      </c>
      <c r="H13" s="68">
        <v>1</v>
      </c>
      <c r="I13" s="68">
        <v>16</v>
      </c>
      <c r="J13" s="68">
        <v>4</v>
      </c>
      <c r="K13" s="68">
        <f t="shared" si="2"/>
        <v>22</v>
      </c>
      <c r="L13" s="73">
        <v>0.55000000000000004</v>
      </c>
      <c r="M13" s="73">
        <v>0.7</v>
      </c>
      <c r="N13" s="73">
        <v>0.38500000000000001</v>
      </c>
      <c r="O13" s="68">
        <f t="shared" si="0"/>
        <v>76.036363636363632</v>
      </c>
      <c r="P13" s="68">
        <f>Q13-O13</f>
        <v>32.587012987012997</v>
      </c>
      <c r="Q13" s="68">
        <f>O13/M13</f>
        <v>108.62337662337663</v>
      </c>
      <c r="R13" s="68">
        <f t="shared" si="1"/>
        <v>22.363636363636363</v>
      </c>
    </row>
    <row r="14" spans="1:18" ht="15" customHeight="1">
      <c r="A14" s="67">
        <v>5</v>
      </c>
      <c r="B14" s="66" t="s">
        <v>34</v>
      </c>
      <c r="C14" s="66" t="s">
        <v>676</v>
      </c>
      <c r="D14" s="66" t="s">
        <v>5</v>
      </c>
      <c r="E14" s="73">
        <v>0</v>
      </c>
      <c r="F14" s="73">
        <v>2.4700000000000002</v>
      </c>
      <c r="G14" s="68">
        <v>0</v>
      </c>
      <c r="H14" s="68">
        <v>70</v>
      </c>
      <c r="I14" s="68">
        <v>0</v>
      </c>
      <c r="J14" s="68">
        <v>0</v>
      </c>
      <c r="K14" s="68">
        <f t="shared" si="2"/>
        <v>70</v>
      </c>
      <c r="L14" s="73">
        <v>0.7</v>
      </c>
      <c r="M14" s="73">
        <v>0</v>
      </c>
      <c r="N14" s="73">
        <v>0</v>
      </c>
      <c r="O14" s="68">
        <f t="shared" si="0"/>
        <v>0</v>
      </c>
      <c r="P14" s="68">
        <v>0</v>
      </c>
      <c r="Q14" s="68">
        <v>0</v>
      </c>
      <c r="R14" s="68">
        <f t="shared" si="1"/>
        <v>247.00000000000003</v>
      </c>
    </row>
    <row r="15" spans="1:18" ht="15" customHeight="1">
      <c r="A15" s="67">
        <v>6</v>
      </c>
      <c r="B15" s="66" t="s">
        <v>1</v>
      </c>
      <c r="C15" s="66" t="s">
        <v>677</v>
      </c>
      <c r="D15" s="66" t="s">
        <v>5</v>
      </c>
      <c r="E15" s="73">
        <v>0</v>
      </c>
      <c r="F15" s="73">
        <v>1.84</v>
      </c>
      <c r="G15" s="68">
        <v>0</v>
      </c>
      <c r="H15" s="68">
        <v>516</v>
      </c>
      <c r="I15" s="68">
        <v>0</v>
      </c>
      <c r="J15" s="68">
        <v>0</v>
      </c>
      <c r="K15" s="68">
        <f t="shared" si="2"/>
        <v>516</v>
      </c>
      <c r="L15" s="73">
        <v>0.65</v>
      </c>
      <c r="M15" s="73">
        <v>0</v>
      </c>
      <c r="N15" s="73">
        <v>0</v>
      </c>
      <c r="O15" s="68">
        <f t="shared" si="0"/>
        <v>0</v>
      </c>
      <c r="P15" s="68">
        <v>0</v>
      </c>
      <c r="Q15" s="68">
        <v>0</v>
      </c>
      <c r="R15" s="68">
        <f t="shared" si="1"/>
        <v>1460.676923076923</v>
      </c>
    </row>
    <row r="16" spans="1:18" ht="15" customHeight="1">
      <c r="A16" s="67">
        <v>6</v>
      </c>
      <c r="B16" s="66" t="s">
        <v>1</v>
      </c>
      <c r="C16" s="66" t="s">
        <v>849</v>
      </c>
      <c r="D16" s="66" t="s">
        <v>671</v>
      </c>
      <c r="E16" s="73">
        <v>0.56000000000000005</v>
      </c>
      <c r="F16" s="73">
        <v>0.56000000000000005</v>
      </c>
      <c r="G16" s="68">
        <v>457</v>
      </c>
      <c r="H16" s="68">
        <v>99</v>
      </c>
      <c r="I16" s="68">
        <v>152</v>
      </c>
      <c r="J16" s="68">
        <v>65</v>
      </c>
      <c r="K16" s="68">
        <f t="shared" si="2"/>
        <v>773</v>
      </c>
      <c r="L16" s="73">
        <v>0.55000000000000004</v>
      </c>
      <c r="M16" s="73">
        <v>0.7</v>
      </c>
      <c r="N16" s="73">
        <v>0.39</v>
      </c>
      <c r="O16" s="68">
        <f t="shared" si="0"/>
        <v>620.07272727272721</v>
      </c>
      <c r="P16" s="68">
        <f t="shared" ref="P16:P23" si="3">Q16-O16</f>
        <v>265.74545454545455</v>
      </c>
      <c r="Q16" s="68">
        <f t="shared" ref="Q16:Q23" si="4">O16/M16</f>
        <v>885.81818181818176</v>
      </c>
      <c r="R16" s="68">
        <f t="shared" si="1"/>
        <v>166.98181818181817</v>
      </c>
    </row>
    <row r="17" spans="1:18" ht="15" customHeight="1">
      <c r="A17" s="67">
        <v>7</v>
      </c>
      <c r="B17" s="66" t="s">
        <v>46</v>
      </c>
      <c r="C17" s="66" t="s">
        <v>851</v>
      </c>
      <c r="D17" s="66" t="s">
        <v>671</v>
      </c>
      <c r="E17" s="73">
        <f>'[1]Green Sheet CIR ADJ'!R32</f>
        <v>1.1000000000000001</v>
      </c>
      <c r="F17" s="73">
        <v>0</v>
      </c>
      <c r="G17" s="68">
        <f>'[1]Green Sheet CIR ADJ'!N32</f>
        <v>4451</v>
      </c>
      <c r="H17" s="69">
        <v>0</v>
      </c>
      <c r="I17" s="68">
        <v>0</v>
      </c>
      <c r="J17" s="68">
        <v>0</v>
      </c>
      <c r="K17" s="68">
        <f>G17+I17+J17</f>
        <v>4451</v>
      </c>
      <c r="L17" s="73">
        <v>0.55000000000000004</v>
      </c>
      <c r="M17" s="73">
        <v>0.6</v>
      </c>
      <c r="N17" s="73">
        <v>0.38500000000000001</v>
      </c>
      <c r="O17" s="68">
        <f t="shared" si="0"/>
        <v>8902</v>
      </c>
      <c r="P17" s="68">
        <f t="shared" si="3"/>
        <v>5934.6666666666679</v>
      </c>
      <c r="Q17" s="68">
        <f t="shared" si="4"/>
        <v>14836.666666666668</v>
      </c>
      <c r="R17" s="68">
        <f t="shared" si="1"/>
        <v>0</v>
      </c>
    </row>
    <row r="18" spans="1:18" ht="15" customHeight="1">
      <c r="A18" s="67">
        <v>7</v>
      </c>
      <c r="B18" s="66" t="s">
        <v>46</v>
      </c>
      <c r="C18" s="66" t="s">
        <v>850</v>
      </c>
      <c r="D18" s="66" t="s">
        <v>5</v>
      </c>
      <c r="E18" s="73">
        <f>'[1]Green Sheet CIR ADJ'!R33</f>
        <v>1.1000000000000001</v>
      </c>
      <c r="F18" s="72">
        <v>0</v>
      </c>
      <c r="G18" s="68">
        <f>'[1]Green Sheet CIR ADJ'!N33</f>
        <v>1647</v>
      </c>
      <c r="H18" s="69">
        <v>0</v>
      </c>
      <c r="I18" s="68">
        <v>0</v>
      </c>
      <c r="J18" s="68">
        <v>0</v>
      </c>
      <c r="K18" s="68">
        <f t="shared" ref="K18:K49" si="5">G18+H18+I18+J18</f>
        <v>1647</v>
      </c>
      <c r="L18" s="73">
        <v>0.65</v>
      </c>
      <c r="M18" s="73">
        <v>0.6</v>
      </c>
      <c r="N18" s="73">
        <v>0.38500000000000001</v>
      </c>
      <c r="O18" s="68">
        <f t="shared" si="0"/>
        <v>2787.2307692307691</v>
      </c>
      <c r="P18" s="68">
        <f t="shared" si="3"/>
        <v>1858.1538461538462</v>
      </c>
      <c r="Q18" s="68">
        <f t="shared" si="4"/>
        <v>4645.3846153846152</v>
      </c>
      <c r="R18" s="68">
        <f t="shared" si="1"/>
        <v>0</v>
      </c>
    </row>
    <row r="19" spans="1:18" ht="15" customHeight="1">
      <c r="A19" s="67">
        <v>7</v>
      </c>
      <c r="B19" s="66" t="s">
        <v>46</v>
      </c>
      <c r="C19" s="66" t="s">
        <v>678</v>
      </c>
      <c r="D19" s="66" t="s">
        <v>5</v>
      </c>
      <c r="E19" s="73">
        <v>1.1100000000000001</v>
      </c>
      <c r="F19" s="73">
        <v>0</v>
      </c>
      <c r="G19" s="68">
        <f>'[1]Green Sheet CIR ADJ'!N35</f>
        <v>2316</v>
      </c>
      <c r="H19" s="69">
        <v>0</v>
      </c>
      <c r="I19" s="68">
        <v>0</v>
      </c>
      <c r="J19" s="68">
        <v>0</v>
      </c>
      <c r="K19" s="68">
        <f t="shared" si="5"/>
        <v>2316</v>
      </c>
      <c r="L19" s="73">
        <v>0.65</v>
      </c>
      <c r="M19" s="73">
        <v>0.6</v>
      </c>
      <c r="N19" s="73">
        <f>0.65*0.6</f>
        <v>0.39</v>
      </c>
      <c r="O19" s="68">
        <f t="shared" si="0"/>
        <v>3955.0153846153848</v>
      </c>
      <c r="P19" s="68">
        <f t="shared" si="3"/>
        <v>2636.6769230769237</v>
      </c>
      <c r="Q19" s="68">
        <f t="shared" si="4"/>
        <v>6591.6923076923085</v>
      </c>
      <c r="R19" s="68">
        <f t="shared" si="1"/>
        <v>0</v>
      </c>
    </row>
    <row r="20" spans="1:18" ht="15" customHeight="1">
      <c r="A20" s="67">
        <v>7</v>
      </c>
      <c r="B20" s="66" t="s">
        <v>46</v>
      </c>
      <c r="C20" s="66" t="s">
        <v>852</v>
      </c>
      <c r="D20" s="66" t="s">
        <v>671</v>
      </c>
      <c r="E20" s="73">
        <f>'[1]Green Sheet CIR ADJ'!R34</f>
        <v>0.76</v>
      </c>
      <c r="F20" s="73">
        <v>0</v>
      </c>
      <c r="G20" s="68">
        <f>'[1]Green Sheet CIR ADJ'!N34</f>
        <v>6952</v>
      </c>
      <c r="H20" s="68">
        <v>0</v>
      </c>
      <c r="I20" s="68">
        <v>0</v>
      </c>
      <c r="J20" s="68">
        <v>0</v>
      </c>
      <c r="K20" s="68">
        <f t="shared" si="5"/>
        <v>6952</v>
      </c>
      <c r="L20" s="73">
        <v>0.55000000000000004</v>
      </c>
      <c r="M20" s="73">
        <v>0.6</v>
      </c>
      <c r="N20" s="73">
        <v>0.33</v>
      </c>
      <c r="O20" s="68">
        <f t="shared" si="0"/>
        <v>9606.4</v>
      </c>
      <c r="P20" s="68">
        <f t="shared" si="3"/>
        <v>6404.2666666666664</v>
      </c>
      <c r="Q20" s="68">
        <f t="shared" si="4"/>
        <v>16010.666666666666</v>
      </c>
      <c r="R20" s="68">
        <f t="shared" si="1"/>
        <v>0</v>
      </c>
    </row>
    <row r="21" spans="1:18" ht="15" customHeight="1">
      <c r="A21" s="67">
        <v>7</v>
      </c>
      <c r="B21" s="66" t="s">
        <v>46</v>
      </c>
      <c r="C21" s="66" t="s">
        <v>679</v>
      </c>
      <c r="D21" s="66" t="s">
        <v>671</v>
      </c>
      <c r="E21" s="73">
        <v>1.1499999999999999</v>
      </c>
      <c r="F21" s="73">
        <v>0</v>
      </c>
      <c r="G21" s="68">
        <f>'[1]Green Sheet CIR ADJ'!N36</f>
        <v>925</v>
      </c>
      <c r="H21" s="68">
        <v>0</v>
      </c>
      <c r="I21" s="68">
        <v>0</v>
      </c>
      <c r="J21" s="68">
        <v>0</v>
      </c>
      <c r="K21" s="68">
        <f t="shared" si="5"/>
        <v>925</v>
      </c>
      <c r="L21" s="73">
        <v>0.55000000000000004</v>
      </c>
      <c r="M21" s="73">
        <v>0.7</v>
      </c>
      <c r="N21" s="73">
        <v>0.39</v>
      </c>
      <c r="O21" s="68">
        <f t="shared" si="0"/>
        <v>1934.090909090909</v>
      </c>
      <c r="P21" s="68">
        <f t="shared" si="3"/>
        <v>828.89610389610425</v>
      </c>
      <c r="Q21" s="68">
        <f t="shared" si="4"/>
        <v>2762.9870129870133</v>
      </c>
      <c r="R21" s="68">
        <f t="shared" si="1"/>
        <v>0</v>
      </c>
    </row>
    <row r="22" spans="1:18" ht="15" customHeight="1">
      <c r="A22" s="67">
        <v>7</v>
      </c>
      <c r="B22" s="66" t="s">
        <v>46</v>
      </c>
      <c r="C22" s="66" t="s">
        <v>680</v>
      </c>
      <c r="D22" s="66" t="s">
        <v>671</v>
      </c>
      <c r="E22" s="73">
        <v>1.03</v>
      </c>
      <c r="F22" s="73">
        <v>0</v>
      </c>
      <c r="G22" s="68">
        <f>'[1]Green Sheet CIR ADJ'!N37</f>
        <v>445</v>
      </c>
      <c r="H22" s="68">
        <v>0</v>
      </c>
      <c r="I22" s="68">
        <v>0</v>
      </c>
      <c r="J22" s="68">
        <v>0</v>
      </c>
      <c r="K22" s="68">
        <f t="shared" si="5"/>
        <v>445</v>
      </c>
      <c r="L22" s="73">
        <v>0.55000000000000004</v>
      </c>
      <c r="M22" s="73">
        <v>0.7</v>
      </c>
      <c r="N22" s="73">
        <v>0.39</v>
      </c>
      <c r="O22" s="68">
        <f t="shared" si="0"/>
        <v>833.36363636363637</v>
      </c>
      <c r="P22" s="68">
        <f t="shared" si="3"/>
        <v>357.15584415584419</v>
      </c>
      <c r="Q22" s="68">
        <f t="shared" si="4"/>
        <v>1190.5194805194806</v>
      </c>
      <c r="R22" s="68">
        <f t="shared" si="1"/>
        <v>0</v>
      </c>
    </row>
    <row r="23" spans="1:18" ht="15" customHeight="1">
      <c r="A23" s="67">
        <v>7</v>
      </c>
      <c r="B23" s="66" t="s">
        <v>46</v>
      </c>
      <c r="C23" s="66" t="s">
        <v>853</v>
      </c>
      <c r="D23" s="66" t="s">
        <v>671</v>
      </c>
      <c r="E23" s="73">
        <v>0.38</v>
      </c>
      <c r="F23" s="73">
        <v>0</v>
      </c>
      <c r="G23" s="68">
        <v>5242</v>
      </c>
      <c r="H23" s="68">
        <v>0</v>
      </c>
      <c r="I23" s="68">
        <v>0</v>
      </c>
      <c r="J23" s="68">
        <v>0</v>
      </c>
      <c r="K23" s="68">
        <f t="shared" si="5"/>
        <v>5242</v>
      </c>
      <c r="L23" s="73">
        <v>0.55000000000000004</v>
      </c>
      <c r="M23" s="73">
        <v>0.84</v>
      </c>
      <c r="N23" s="73">
        <f>L23*M23</f>
        <v>0.46200000000000002</v>
      </c>
      <c r="O23" s="68">
        <f t="shared" si="0"/>
        <v>3621.7454545454543</v>
      </c>
      <c r="P23" s="68">
        <f t="shared" si="3"/>
        <v>689.85627705627712</v>
      </c>
      <c r="Q23" s="68">
        <f t="shared" si="4"/>
        <v>4311.6017316017314</v>
      </c>
      <c r="R23" s="68">
        <f t="shared" si="1"/>
        <v>0</v>
      </c>
    </row>
    <row r="24" spans="1:18" ht="15" customHeight="1">
      <c r="A24" s="67">
        <v>9</v>
      </c>
      <c r="B24" s="66" t="s">
        <v>58</v>
      </c>
      <c r="C24" s="66" t="s">
        <v>681</v>
      </c>
      <c r="D24" s="66" t="s">
        <v>5</v>
      </c>
      <c r="E24" s="72">
        <v>0</v>
      </c>
      <c r="F24" s="73">
        <v>0.8</v>
      </c>
      <c r="G24" s="69">
        <v>0</v>
      </c>
      <c r="H24" s="70">
        <f>'[1]Green Sheet CIR ADJ'!N44</f>
        <v>71060</v>
      </c>
      <c r="I24" s="68">
        <v>0</v>
      </c>
      <c r="J24" s="68">
        <v>0</v>
      </c>
      <c r="K24" s="68">
        <f t="shared" si="5"/>
        <v>71060</v>
      </c>
      <c r="L24" s="73">
        <v>0.8</v>
      </c>
      <c r="M24" s="73">
        <v>0</v>
      </c>
      <c r="N24" s="73">
        <v>0</v>
      </c>
      <c r="O24" s="68">
        <f t="shared" si="0"/>
        <v>0</v>
      </c>
      <c r="P24" s="68">
        <v>0</v>
      </c>
      <c r="Q24" s="68">
        <v>0</v>
      </c>
      <c r="R24" s="68">
        <f t="shared" si="1"/>
        <v>71060</v>
      </c>
    </row>
    <row r="25" spans="1:18" ht="15" customHeight="1">
      <c r="A25" s="67">
        <v>11</v>
      </c>
      <c r="B25" s="66" t="s">
        <v>34</v>
      </c>
      <c r="C25" s="66" t="s">
        <v>682</v>
      </c>
      <c r="D25" s="66" t="s">
        <v>671</v>
      </c>
      <c r="E25" s="73">
        <v>1.88</v>
      </c>
      <c r="F25" s="73">
        <v>0</v>
      </c>
      <c r="G25" s="68">
        <f>'[1]Green Sheet CIR ADJ'!N47</f>
        <v>5214</v>
      </c>
      <c r="H25" s="68">
        <v>0</v>
      </c>
      <c r="I25" s="68">
        <v>0</v>
      </c>
      <c r="J25" s="68">
        <v>0</v>
      </c>
      <c r="K25" s="68">
        <f t="shared" si="5"/>
        <v>5214</v>
      </c>
      <c r="L25" s="73">
        <v>0.39</v>
      </c>
      <c r="M25" s="73">
        <v>0.7</v>
      </c>
      <c r="N25" s="73">
        <v>0.27200000000000002</v>
      </c>
      <c r="O25" s="68">
        <f t="shared" si="0"/>
        <v>25134.153846153844</v>
      </c>
      <c r="P25" s="68">
        <f>Q25-O25</f>
        <v>10771.780219780223</v>
      </c>
      <c r="Q25" s="68">
        <f>O25/M25</f>
        <v>35905.934065934067</v>
      </c>
      <c r="R25" s="68">
        <f t="shared" si="1"/>
        <v>0</v>
      </c>
    </row>
    <row r="26" spans="1:18" ht="15" customHeight="1">
      <c r="A26" s="67">
        <v>11</v>
      </c>
      <c r="B26" s="66" t="s">
        <v>34</v>
      </c>
      <c r="C26" s="66" t="s">
        <v>683</v>
      </c>
      <c r="D26" s="66" t="s">
        <v>5</v>
      </c>
      <c r="E26" s="73">
        <v>0</v>
      </c>
      <c r="F26" s="73">
        <v>1.42</v>
      </c>
      <c r="G26" s="68">
        <v>0</v>
      </c>
      <c r="H26" s="68">
        <f>'[1]Green Sheet CIR ADJ'!N48</f>
        <v>3528</v>
      </c>
      <c r="I26" s="68">
        <v>0</v>
      </c>
      <c r="J26" s="68">
        <v>0</v>
      </c>
      <c r="K26" s="68">
        <f t="shared" si="5"/>
        <v>3528</v>
      </c>
      <c r="L26" s="73">
        <v>0.65</v>
      </c>
      <c r="M26" s="73">
        <v>0</v>
      </c>
      <c r="N26" s="73">
        <v>0</v>
      </c>
      <c r="O26" s="68">
        <f t="shared" si="0"/>
        <v>0</v>
      </c>
      <c r="P26" s="68">
        <v>0</v>
      </c>
      <c r="Q26" s="68">
        <v>0</v>
      </c>
      <c r="R26" s="68">
        <f t="shared" si="1"/>
        <v>7707.3230769230759</v>
      </c>
    </row>
    <row r="27" spans="1:18" ht="15" customHeight="1">
      <c r="A27" s="67">
        <v>13</v>
      </c>
      <c r="B27" s="66" t="s">
        <v>1</v>
      </c>
      <c r="C27" s="66" t="s">
        <v>684</v>
      </c>
      <c r="D27" s="66" t="s">
        <v>315</v>
      </c>
      <c r="E27" s="73">
        <v>0</v>
      </c>
      <c r="F27" s="73">
        <v>3.01</v>
      </c>
      <c r="G27" s="68">
        <v>0</v>
      </c>
      <c r="H27" s="68">
        <f>'[1]Green Sheet CIR ADJ'!N51</f>
        <v>89</v>
      </c>
      <c r="I27" s="68">
        <v>0</v>
      </c>
      <c r="J27" s="68">
        <v>0</v>
      </c>
      <c r="K27" s="68">
        <f t="shared" si="5"/>
        <v>89</v>
      </c>
      <c r="L27" s="73">
        <v>0.85</v>
      </c>
      <c r="M27" s="65">
        <v>0</v>
      </c>
      <c r="N27" s="73">
        <v>0</v>
      </c>
      <c r="O27" s="68">
        <f t="shared" si="0"/>
        <v>0</v>
      </c>
      <c r="P27" s="68">
        <v>0</v>
      </c>
      <c r="Q27" s="68">
        <v>0</v>
      </c>
      <c r="R27" s="68">
        <f t="shared" si="1"/>
        <v>315.16470588235291</v>
      </c>
    </row>
    <row r="28" spans="1:18" ht="15" customHeight="1">
      <c r="A28" s="67">
        <v>13</v>
      </c>
      <c r="B28" s="66" t="s">
        <v>1</v>
      </c>
      <c r="C28" s="86" t="s">
        <v>685</v>
      </c>
      <c r="D28" s="66" t="s">
        <v>671</v>
      </c>
      <c r="E28" s="73">
        <v>0</v>
      </c>
      <c r="F28" s="72">
        <v>0</v>
      </c>
      <c r="G28" s="68">
        <v>5062</v>
      </c>
      <c r="H28" s="68">
        <v>5517</v>
      </c>
      <c r="I28" s="68">
        <v>9037</v>
      </c>
      <c r="J28" s="68">
        <v>51844</v>
      </c>
      <c r="K28" s="68">
        <f t="shared" si="5"/>
        <v>71460</v>
      </c>
      <c r="L28" s="73">
        <v>0</v>
      </c>
      <c r="M28" s="65">
        <v>0</v>
      </c>
      <c r="N28" s="73">
        <v>0</v>
      </c>
      <c r="O28" s="68">
        <v>66896</v>
      </c>
      <c r="P28" s="68">
        <v>69339</v>
      </c>
      <c r="Q28" s="68">
        <f>O28+P28</f>
        <v>136235</v>
      </c>
      <c r="R28" s="68">
        <v>195196</v>
      </c>
    </row>
    <row r="29" spans="1:18" ht="15" customHeight="1">
      <c r="A29" s="67">
        <v>13</v>
      </c>
      <c r="B29" s="66" t="s">
        <v>1</v>
      </c>
      <c r="C29" s="66" t="s">
        <v>686</v>
      </c>
      <c r="D29" s="66" t="s">
        <v>671</v>
      </c>
      <c r="E29" s="73">
        <v>0</v>
      </c>
      <c r="F29" s="73">
        <v>2.8</v>
      </c>
      <c r="G29" s="68">
        <v>0</v>
      </c>
      <c r="H29" s="68">
        <f>'[1]Green Sheet CIR ADJ'!N53</f>
        <v>346</v>
      </c>
      <c r="I29" s="68">
        <v>0</v>
      </c>
      <c r="J29" s="68">
        <v>0</v>
      </c>
      <c r="K29" s="68">
        <f t="shared" si="5"/>
        <v>346</v>
      </c>
      <c r="L29" s="73">
        <v>0.6</v>
      </c>
      <c r="M29" s="65">
        <v>0</v>
      </c>
      <c r="N29" s="73">
        <v>0</v>
      </c>
      <c r="O29" s="68">
        <f t="shared" ref="O29:O37" si="6">(G29+I29)*E29/L29</f>
        <v>0</v>
      </c>
      <c r="P29" s="68">
        <f t="shared" ref="P29:P34" si="7">Q29-O29</f>
        <v>0</v>
      </c>
      <c r="Q29" s="68">
        <v>0</v>
      </c>
      <c r="R29" s="68">
        <f t="shared" ref="R29:R39" si="8">(H29+J29)*F29/L29</f>
        <v>1614.6666666666667</v>
      </c>
    </row>
    <row r="30" spans="1:18" ht="15" customHeight="1">
      <c r="A30" s="67">
        <v>13</v>
      </c>
      <c r="B30" s="66" t="s">
        <v>1</v>
      </c>
      <c r="C30" s="66" t="s">
        <v>686</v>
      </c>
      <c r="D30" s="66" t="s">
        <v>5</v>
      </c>
      <c r="E30" s="73">
        <v>0</v>
      </c>
      <c r="F30" s="73">
        <v>2.88</v>
      </c>
      <c r="G30" s="68">
        <v>0</v>
      </c>
      <c r="H30" s="68">
        <f>'[1]Green Sheet CIR ADJ'!N54</f>
        <v>20</v>
      </c>
      <c r="I30" s="68">
        <v>0</v>
      </c>
      <c r="J30" s="68">
        <v>0</v>
      </c>
      <c r="K30" s="68">
        <f t="shared" si="5"/>
        <v>20</v>
      </c>
      <c r="L30" s="73">
        <v>0.65</v>
      </c>
      <c r="M30" s="65">
        <v>0</v>
      </c>
      <c r="N30" s="73">
        <v>0</v>
      </c>
      <c r="O30" s="68">
        <f t="shared" si="6"/>
        <v>0</v>
      </c>
      <c r="P30" s="68">
        <f t="shared" si="7"/>
        <v>0</v>
      </c>
      <c r="Q30" s="68">
        <v>0</v>
      </c>
      <c r="R30" s="68">
        <f t="shared" si="8"/>
        <v>88.615384615384599</v>
      </c>
    </row>
    <row r="31" spans="1:18" ht="15" customHeight="1">
      <c r="A31" s="67">
        <v>15</v>
      </c>
      <c r="B31" s="66" t="s">
        <v>34</v>
      </c>
      <c r="C31" s="66" t="s">
        <v>687</v>
      </c>
      <c r="D31" s="66" t="s">
        <v>671</v>
      </c>
      <c r="E31" s="73">
        <v>2.1</v>
      </c>
      <c r="F31" s="73">
        <v>2.1</v>
      </c>
      <c r="G31" s="68">
        <v>142</v>
      </c>
      <c r="H31" s="68">
        <v>0</v>
      </c>
      <c r="I31" s="68">
        <v>0</v>
      </c>
      <c r="J31" s="68">
        <v>0</v>
      </c>
      <c r="K31" s="68">
        <f t="shared" si="5"/>
        <v>142</v>
      </c>
      <c r="L31" s="73">
        <v>0.55000000000000004</v>
      </c>
      <c r="M31" s="73">
        <v>0.8</v>
      </c>
      <c r="N31" s="73">
        <v>0.44</v>
      </c>
      <c r="O31" s="68">
        <f t="shared" si="6"/>
        <v>542.18181818181813</v>
      </c>
      <c r="P31" s="68">
        <f t="shared" si="7"/>
        <v>135.5454545454545</v>
      </c>
      <c r="Q31" s="68">
        <f>O31/M31</f>
        <v>677.72727272727263</v>
      </c>
      <c r="R31" s="68">
        <f t="shared" si="8"/>
        <v>0</v>
      </c>
    </row>
    <row r="32" spans="1:18" ht="15" customHeight="1">
      <c r="A32" s="67">
        <v>15</v>
      </c>
      <c r="B32" s="66" t="s">
        <v>34</v>
      </c>
      <c r="C32" s="66" t="s">
        <v>688</v>
      </c>
      <c r="D32" s="66" t="s">
        <v>671</v>
      </c>
      <c r="E32" s="73">
        <v>2.31</v>
      </c>
      <c r="F32" s="73">
        <v>2.31</v>
      </c>
      <c r="G32" s="68">
        <v>308</v>
      </c>
      <c r="H32" s="68">
        <v>212</v>
      </c>
      <c r="I32" s="68">
        <v>0</v>
      </c>
      <c r="J32" s="68">
        <v>0</v>
      </c>
      <c r="K32" s="68">
        <f t="shared" si="5"/>
        <v>520</v>
      </c>
      <c r="L32" s="73">
        <v>0.55000000000000004</v>
      </c>
      <c r="M32" s="73">
        <v>0.8</v>
      </c>
      <c r="N32" s="73">
        <v>0.44</v>
      </c>
      <c r="O32" s="68">
        <f t="shared" si="6"/>
        <v>1293.5999999999999</v>
      </c>
      <c r="P32" s="68">
        <f t="shared" si="7"/>
        <v>323.39999999999986</v>
      </c>
      <c r="Q32" s="68">
        <f>O32/M32</f>
        <v>1616.9999999999998</v>
      </c>
      <c r="R32" s="68">
        <f t="shared" si="8"/>
        <v>890.4</v>
      </c>
    </row>
    <row r="33" spans="1:19" ht="15" customHeight="1">
      <c r="A33" s="67">
        <v>15</v>
      </c>
      <c r="B33" s="66" t="s">
        <v>34</v>
      </c>
      <c r="C33" s="66" t="s">
        <v>689</v>
      </c>
      <c r="D33" s="66" t="s">
        <v>671</v>
      </c>
      <c r="E33" s="73">
        <v>2.29</v>
      </c>
      <c r="F33" s="73">
        <v>2.29</v>
      </c>
      <c r="G33" s="68">
        <v>2503</v>
      </c>
      <c r="H33" s="68">
        <v>0</v>
      </c>
      <c r="I33" s="68">
        <v>9977</v>
      </c>
      <c r="J33" s="68">
        <v>0</v>
      </c>
      <c r="K33" s="68">
        <f t="shared" si="5"/>
        <v>12480</v>
      </c>
      <c r="L33" s="73">
        <v>0.6</v>
      </c>
      <c r="M33" s="73">
        <v>0.74</v>
      </c>
      <c r="N33" s="73">
        <v>0.4</v>
      </c>
      <c r="O33" s="68">
        <f t="shared" si="6"/>
        <v>47632</v>
      </c>
      <c r="P33" s="68">
        <f t="shared" si="7"/>
        <v>16735.567567567567</v>
      </c>
      <c r="Q33" s="68">
        <f>O33/M33</f>
        <v>64367.567567567567</v>
      </c>
      <c r="R33" s="68">
        <f t="shared" si="8"/>
        <v>0</v>
      </c>
    </row>
    <row r="34" spans="1:19" ht="15" customHeight="1">
      <c r="A34" s="67">
        <v>15</v>
      </c>
      <c r="B34" s="66" t="s">
        <v>34</v>
      </c>
      <c r="C34" s="66" t="s">
        <v>690</v>
      </c>
      <c r="D34" s="66" t="s">
        <v>671</v>
      </c>
      <c r="E34" s="73">
        <v>2.12</v>
      </c>
      <c r="F34" s="88">
        <v>2.12</v>
      </c>
      <c r="G34" s="70">
        <v>0</v>
      </c>
      <c r="H34" s="68">
        <v>0</v>
      </c>
      <c r="I34" s="68">
        <v>8642</v>
      </c>
      <c r="J34" s="68">
        <v>197</v>
      </c>
      <c r="K34" s="68">
        <f t="shared" si="5"/>
        <v>8839</v>
      </c>
      <c r="L34" s="73">
        <v>0.55000000000000004</v>
      </c>
      <c r="M34" s="73">
        <v>0.7</v>
      </c>
      <c r="N34" s="73">
        <v>0.39</v>
      </c>
      <c r="O34" s="68">
        <f t="shared" si="6"/>
        <v>33310.981818181819</v>
      </c>
      <c r="P34" s="68">
        <f t="shared" si="7"/>
        <v>14276.135064935072</v>
      </c>
      <c r="Q34" s="68">
        <f>O34/M34</f>
        <v>47587.116883116891</v>
      </c>
      <c r="R34" s="68">
        <f t="shared" si="8"/>
        <v>759.34545454545457</v>
      </c>
      <c r="S34" s="139"/>
    </row>
    <row r="35" spans="1:19" ht="15" customHeight="1">
      <c r="A35" s="67">
        <v>15</v>
      </c>
      <c r="B35" s="66" t="s">
        <v>34</v>
      </c>
      <c r="C35" s="66" t="s">
        <v>690</v>
      </c>
      <c r="D35" s="66" t="s">
        <v>5</v>
      </c>
      <c r="E35" s="73">
        <v>0</v>
      </c>
      <c r="F35" s="72">
        <v>2.17</v>
      </c>
      <c r="G35" s="70">
        <v>0</v>
      </c>
      <c r="H35" s="70">
        <v>175</v>
      </c>
      <c r="I35" s="70">
        <v>0</v>
      </c>
      <c r="J35" s="68">
        <v>0</v>
      </c>
      <c r="K35" s="68">
        <f t="shared" si="5"/>
        <v>175</v>
      </c>
      <c r="L35" s="73">
        <v>0.65</v>
      </c>
      <c r="M35" s="65">
        <v>0</v>
      </c>
      <c r="N35" s="73">
        <v>0</v>
      </c>
      <c r="O35" s="68">
        <f t="shared" si="6"/>
        <v>0</v>
      </c>
      <c r="P35" s="68">
        <v>0</v>
      </c>
      <c r="Q35" s="68">
        <v>0</v>
      </c>
      <c r="R35" s="68">
        <f t="shared" si="8"/>
        <v>584.23076923076917</v>
      </c>
    </row>
    <row r="36" spans="1:19" ht="15" customHeight="1">
      <c r="A36" s="67">
        <v>15</v>
      </c>
      <c r="B36" s="66" t="s">
        <v>34</v>
      </c>
      <c r="C36" s="66" t="s">
        <v>691</v>
      </c>
      <c r="D36" s="66" t="s">
        <v>671</v>
      </c>
      <c r="E36" s="73">
        <v>0</v>
      </c>
      <c r="F36" s="73">
        <v>2.4</v>
      </c>
      <c r="G36" s="70">
        <v>0</v>
      </c>
      <c r="H36" s="89">
        <f>'[1]Green Sheet CIR ADJ'!N64</f>
        <v>11893</v>
      </c>
      <c r="I36" s="68">
        <v>0</v>
      </c>
      <c r="J36" s="68">
        <v>0</v>
      </c>
      <c r="K36" s="68">
        <f t="shared" si="5"/>
        <v>11893</v>
      </c>
      <c r="L36" s="73">
        <v>0.6</v>
      </c>
      <c r="M36" s="65">
        <v>0</v>
      </c>
      <c r="N36" s="73">
        <v>0</v>
      </c>
      <c r="O36" s="68">
        <f t="shared" si="6"/>
        <v>0</v>
      </c>
      <c r="P36" s="68">
        <v>0</v>
      </c>
      <c r="Q36" s="68">
        <v>0</v>
      </c>
      <c r="R36" s="68">
        <f t="shared" si="8"/>
        <v>47572</v>
      </c>
      <c r="S36" s="139"/>
    </row>
    <row r="37" spans="1:19" ht="15" customHeight="1">
      <c r="A37" s="67">
        <v>15</v>
      </c>
      <c r="B37" s="66" t="s">
        <v>34</v>
      </c>
      <c r="C37" s="66" t="s">
        <v>691</v>
      </c>
      <c r="D37" s="66" t="s">
        <v>5</v>
      </c>
      <c r="E37" s="73">
        <v>0</v>
      </c>
      <c r="F37" s="73">
        <v>2.39</v>
      </c>
      <c r="G37" s="70">
        <v>0</v>
      </c>
      <c r="H37" s="69">
        <f>'[1]Green Sheet CIR ADJ'!N65</f>
        <v>236</v>
      </c>
      <c r="I37" s="68">
        <v>0</v>
      </c>
      <c r="J37" s="68">
        <v>0</v>
      </c>
      <c r="K37" s="68">
        <f t="shared" si="5"/>
        <v>236</v>
      </c>
      <c r="L37" s="73">
        <v>0.7</v>
      </c>
      <c r="M37" s="65">
        <v>0</v>
      </c>
      <c r="N37" s="73">
        <v>0</v>
      </c>
      <c r="O37" s="68">
        <f t="shared" si="6"/>
        <v>0</v>
      </c>
      <c r="P37" s="68">
        <v>0</v>
      </c>
      <c r="Q37" s="68">
        <v>0</v>
      </c>
      <c r="R37" s="68">
        <f t="shared" si="8"/>
        <v>805.77142857142871</v>
      </c>
    </row>
    <row r="38" spans="1:19" ht="15" customHeight="1">
      <c r="A38" s="67">
        <v>17</v>
      </c>
      <c r="B38" s="66" t="s">
        <v>27</v>
      </c>
      <c r="C38" s="66" t="s">
        <v>693</v>
      </c>
      <c r="D38" s="66" t="s">
        <v>671</v>
      </c>
      <c r="E38" s="73">
        <v>1.94</v>
      </c>
      <c r="F38" s="72">
        <v>0</v>
      </c>
      <c r="G38" s="68">
        <v>1686</v>
      </c>
      <c r="H38" s="69">
        <v>0</v>
      </c>
      <c r="I38" s="68">
        <v>0</v>
      </c>
      <c r="J38" s="68">
        <v>0</v>
      </c>
      <c r="K38" s="68">
        <f t="shared" si="5"/>
        <v>1686</v>
      </c>
      <c r="L38" s="73">
        <v>0.55000000000000004</v>
      </c>
      <c r="M38" s="73">
        <v>0.21</v>
      </c>
      <c r="N38" s="73">
        <v>0.11</v>
      </c>
      <c r="O38" s="68">
        <v>5962</v>
      </c>
      <c r="P38" s="68">
        <v>22877</v>
      </c>
      <c r="Q38" s="68">
        <f>O38/M38</f>
        <v>28390.476190476191</v>
      </c>
      <c r="R38" s="68">
        <f t="shared" si="8"/>
        <v>0</v>
      </c>
    </row>
    <row r="39" spans="1:19" ht="15" customHeight="1">
      <c r="A39" s="67">
        <v>17</v>
      </c>
      <c r="B39" s="66" t="s">
        <v>27</v>
      </c>
      <c r="C39" s="76" t="s">
        <v>692</v>
      </c>
      <c r="D39" s="66" t="s">
        <v>671</v>
      </c>
      <c r="E39" s="72">
        <v>2.09</v>
      </c>
      <c r="F39" s="72">
        <v>0</v>
      </c>
      <c r="G39" s="69">
        <v>121</v>
      </c>
      <c r="H39" s="69">
        <v>0</v>
      </c>
      <c r="I39" s="68">
        <v>0</v>
      </c>
      <c r="J39" s="68">
        <v>0</v>
      </c>
      <c r="K39" s="68">
        <f t="shared" si="5"/>
        <v>121</v>
      </c>
      <c r="L39" s="72">
        <v>0.94</v>
      </c>
      <c r="M39" s="72">
        <v>0.5</v>
      </c>
      <c r="N39" s="72">
        <v>0.47</v>
      </c>
      <c r="O39" s="68">
        <v>270</v>
      </c>
      <c r="P39" s="68">
        <v>273</v>
      </c>
      <c r="Q39" s="68">
        <f>O39/M39</f>
        <v>540</v>
      </c>
      <c r="R39" s="68">
        <f t="shared" si="8"/>
        <v>0</v>
      </c>
    </row>
    <row r="40" spans="1:19" ht="15" customHeight="1">
      <c r="A40" s="67">
        <v>17</v>
      </c>
      <c r="B40" s="66" t="s">
        <v>27</v>
      </c>
      <c r="C40" s="76" t="s">
        <v>692</v>
      </c>
      <c r="D40" s="66" t="s">
        <v>5</v>
      </c>
      <c r="E40" s="72">
        <v>2.09</v>
      </c>
      <c r="F40" s="72">
        <v>0</v>
      </c>
      <c r="G40" s="69">
        <v>38</v>
      </c>
      <c r="H40" s="69">
        <v>0</v>
      </c>
      <c r="I40" s="68">
        <v>0</v>
      </c>
      <c r="J40" s="68">
        <v>0</v>
      </c>
      <c r="K40" s="68">
        <f t="shared" si="5"/>
        <v>38</v>
      </c>
      <c r="L40" s="72">
        <v>0</v>
      </c>
      <c r="M40" s="72">
        <v>0.5</v>
      </c>
      <c r="N40" s="72">
        <v>0</v>
      </c>
      <c r="O40" s="68">
        <v>85</v>
      </c>
      <c r="P40" s="68">
        <v>86</v>
      </c>
      <c r="Q40" s="68">
        <f>O40/M40</f>
        <v>170</v>
      </c>
      <c r="R40" s="68">
        <v>0</v>
      </c>
    </row>
    <row r="41" spans="1:19" ht="15" customHeight="1">
      <c r="A41" s="67">
        <v>17</v>
      </c>
      <c r="B41" s="66" t="s">
        <v>27</v>
      </c>
      <c r="C41" s="66" t="s">
        <v>694</v>
      </c>
      <c r="D41" s="66" t="s">
        <v>671</v>
      </c>
      <c r="E41" s="73">
        <v>1.26</v>
      </c>
      <c r="F41" s="72">
        <v>0</v>
      </c>
      <c r="G41" s="68">
        <v>60</v>
      </c>
      <c r="H41" s="69">
        <v>0</v>
      </c>
      <c r="I41" s="68">
        <v>0</v>
      </c>
      <c r="J41" s="68">
        <v>0</v>
      </c>
      <c r="K41" s="68">
        <f t="shared" si="5"/>
        <v>60</v>
      </c>
      <c r="L41" s="73">
        <v>0.45</v>
      </c>
      <c r="M41" s="73">
        <v>0.15</v>
      </c>
      <c r="N41" s="73">
        <v>7.0000000000000007E-2</v>
      </c>
      <c r="O41" s="68">
        <v>166</v>
      </c>
      <c r="P41" s="68">
        <v>915</v>
      </c>
      <c r="Q41" s="68">
        <f>O41/M41</f>
        <v>1106.6666666666667</v>
      </c>
      <c r="R41" s="68">
        <f t="shared" ref="R41:R57" si="9">(H41+J41)*F41/L41</f>
        <v>0</v>
      </c>
    </row>
    <row r="42" spans="1:19" ht="15" customHeight="1">
      <c r="A42" s="67">
        <v>17</v>
      </c>
      <c r="B42" s="66" t="s">
        <v>27</v>
      </c>
      <c r="C42" s="66" t="s">
        <v>695</v>
      </c>
      <c r="D42" s="66" t="s">
        <v>671</v>
      </c>
      <c r="E42" s="73">
        <v>0</v>
      </c>
      <c r="F42" s="73">
        <v>1.49</v>
      </c>
      <c r="G42" s="68">
        <v>0</v>
      </c>
      <c r="H42" s="68">
        <f>'[1]Green Sheet CIR ADJ'!N72</f>
        <v>173</v>
      </c>
      <c r="I42" s="68">
        <v>0</v>
      </c>
      <c r="J42" s="68">
        <v>0</v>
      </c>
      <c r="K42" s="68">
        <f t="shared" si="5"/>
        <v>173</v>
      </c>
      <c r="L42" s="73">
        <v>0.55000000000000004</v>
      </c>
      <c r="M42" s="65">
        <v>0</v>
      </c>
      <c r="N42" s="73">
        <v>0</v>
      </c>
      <c r="O42" s="68">
        <f t="shared" ref="O42:O89" si="10">(G42+I42)*E42/L42</f>
        <v>0</v>
      </c>
      <c r="P42" s="68">
        <f t="shared" ref="P42:P48" si="11">Q42-O42</f>
        <v>0</v>
      </c>
      <c r="Q42" s="68">
        <v>0</v>
      </c>
      <c r="R42" s="68">
        <f t="shared" si="9"/>
        <v>468.67272727272723</v>
      </c>
    </row>
    <row r="43" spans="1:19" ht="15" customHeight="1">
      <c r="A43" s="67">
        <v>17</v>
      </c>
      <c r="B43" s="66" t="s">
        <v>27</v>
      </c>
      <c r="C43" s="66" t="s">
        <v>695</v>
      </c>
      <c r="D43" s="66" t="s">
        <v>5</v>
      </c>
      <c r="E43" s="73">
        <v>0</v>
      </c>
      <c r="F43" s="73">
        <v>3.07</v>
      </c>
      <c r="G43" s="68">
        <v>0</v>
      </c>
      <c r="H43" s="68">
        <f>'[1]Green Sheet CIR ADJ'!N73</f>
        <v>683</v>
      </c>
      <c r="I43" s="68">
        <v>0</v>
      </c>
      <c r="J43" s="68">
        <v>0</v>
      </c>
      <c r="K43" s="68">
        <f t="shared" si="5"/>
        <v>683</v>
      </c>
      <c r="L43" s="73">
        <v>0.65</v>
      </c>
      <c r="M43" s="65">
        <v>0</v>
      </c>
      <c r="N43" s="73">
        <v>0</v>
      </c>
      <c r="O43" s="68">
        <f t="shared" si="10"/>
        <v>0</v>
      </c>
      <c r="P43" s="68">
        <f t="shared" si="11"/>
        <v>0</v>
      </c>
      <c r="Q43" s="68">
        <v>0</v>
      </c>
      <c r="R43" s="68">
        <f t="shared" si="9"/>
        <v>3225.8615384615382</v>
      </c>
    </row>
    <row r="44" spans="1:19" ht="15" customHeight="1">
      <c r="A44" s="67">
        <v>17</v>
      </c>
      <c r="B44" s="66" t="s">
        <v>1</v>
      </c>
      <c r="C44" s="66" t="s">
        <v>696</v>
      </c>
      <c r="D44" s="66" t="s">
        <v>671</v>
      </c>
      <c r="E44" s="73">
        <v>1.52</v>
      </c>
      <c r="F44" s="73">
        <v>1.52</v>
      </c>
      <c r="G44" s="68">
        <v>158</v>
      </c>
      <c r="H44" s="68">
        <v>356</v>
      </c>
      <c r="I44" s="68">
        <v>167</v>
      </c>
      <c r="J44" s="68">
        <v>111</v>
      </c>
      <c r="K44" s="68">
        <f t="shared" si="5"/>
        <v>792</v>
      </c>
      <c r="L44" s="73">
        <v>0.55000000000000004</v>
      </c>
      <c r="M44" s="73">
        <v>0.65</v>
      </c>
      <c r="N44" s="73">
        <v>0.36</v>
      </c>
      <c r="O44" s="68">
        <f t="shared" si="10"/>
        <v>898.18181818181813</v>
      </c>
      <c r="P44" s="68">
        <f t="shared" si="11"/>
        <v>483.63636363636363</v>
      </c>
      <c r="Q44" s="68">
        <f>O44/M44</f>
        <v>1381.8181818181818</v>
      </c>
      <c r="R44" s="68">
        <f t="shared" si="9"/>
        <v>1290.6181818181817</v>
      </c>
    </row>
    <row r="45" spans="1:19" ht="15" customHeight="1">
      <c r="A45" s="67">
        <v>19</v>
      </c>
      <c r="B45" s="66" t="s">
        <v>34</v>
      </c>
      <c r="C45" s="66" t="s">
        <v>697</v>
      </c>
      <c r="D45" s="66" t="s">
        <v>671</v>
      </c>
      <c r="E45" s="73">
        <v>1.45</v>
      </c>
      <c r="F45" s="73">
        <v>0</v>
      </c>
      <c r="G45" s="68">
        <f>'[1]Green Sheet CIR ADJ'!N77</f>
        <v>1943</v>
      </c>
      <c r="H45" s="68">
        <v>0</v>
      </c>
      <c r="I45" s="68">
        <v>0</v>
      </c>
      <c r="J45" s="68">
        <v>0</v>
      </c>
      <c r="K45" s="68">
        <f t="shared" si="5"/>
        <v>1943</v>
      </c>
      <c r="L45" s="73">
        <v>0.55000000000000004</v>
      </c>
      <c r="M45" s="73">
        <v>0.6</v>
      </c>
      <c r="N45" s="73">
        <v>0.33</v>
      </c>
      <c r="O45" s="68">
        <f t="shared" si="10"/>
        <v>5122.454545454545</v>
      </c>
      <c r="P45" s="68">
        <f t="shared" si="11"/>
        <v>3414.969696969697</v>
      </c>
      <c r="Q45" s="68">
        <f>O45/M45</f>
        <v>8537.424242424242</v>
      </c>
      <c r="R45" s="68">
        <f t="shared" si="9"/>
        <v>0</v>
      </c>
    </row>
    <row r="46" spans="1:19" ht="15" customHeight="1">
      <c r="A46" s="67">
        <v>19</v>
      </c>
      <c r="B46" s="66" t="s">
        <v>34</v>
      </c>
      <c r="C46" s="66" t="s">
        <v>698</v>
      </c>
      <c r="D46" s="66" t="s">
        <v>671</v>
      </c>
      <c r="E46" s="73">
        <v>0</v>
      </c>
      <c r="F46" s="73">
        <v>1.35</v>
      </c>
      <c r="G46" s="68">
        <v>0</v>
      </c>
      <c r="H46" s="68">
        <f>'[1]Green Sheet CIR ADJ'!N78</f>
        <v>272</v>
      </c>
      <c r="I46" s="68">
        <v>0</v>
      </c>
      <c r="J46" s="68">
        <v>0</v>
      </c>
      <c r="K46" s="68">
        <f t="shared" si="5"/>
        <v>272</v>
      </c>
      <c r="L46" s="73">
        <v>0.55000000000000004</v>
      </c>
      <c r="M46" s="73">
        <v>0</v>
      </c>
      <c r="N46" s="73">
        <v>0</v>
      </c>
      <c r="O46" s="68">
        <f t="shared" si="10"/>
        <v>0</v>
      </c>
      <c r="P46" s="68">
        <f t="shared" si="11"/>
        <v>0</v>
      </c>
      <c r="Q46" s="68">
        <v>0</v>
      </c>
      <c r="R46" s="68">
        <f t="shared" si="9"/>
        <v>667.63636363636363</v>
      </c>
    </row>
    <row r="47" spans="1:19" ht="15" customHeight="1">
      <c r="A47" s="67">
        <v>19</v>
      </c>
      <c r="B47" s="66" t="s">
        <v>34</v>
      </c>
      <c r="C47" s="66" t="s">
        <v>699</v>
      </c>
      <c r="D47" s="66" t="s">
        <v>671</v>
      </c>
      <c r="E47" s="73">
        <v>1.42</v>
      </c>
      <c r="F47" s="72">
        <v>0</v>
      </c>
      <c r="G47" s="68">
        <f>'[1]Green Sheet CIR ADJ'!N79</f>
        <v>396</v>
      </c>
      <c r="H47" s="69">
        <v>0</v>
      </c>
      <c r="I47" s="68">
        <v>0</v>
      </c>
      <c r="J47" s="68">
        <v>0</v>
      </c>
      <c r="K47" s="68">
        <f t="shared" si="5"/>
        <v>396</v>
      </c>
      <c r="L47" s="73">
        <v>0.55000000000000004</v>
      </c>
      <c r="M47" s="73">
        <v>0.6</v>
      </c>
      <c r="N47" s="73">
        <v>0.33</v>
      </c>
      <c r="O47" s="68">
        <f t="shared" si="10"/>
        <v>1022.3999999999997</v>
      </c>
      <c r="P47" s="68">
        <f t="shared" si="11"/>
        <v>681.5999999999998</v>
      </c>
      <c r="Q47" s="68">
        <f>O47/M47</f>
        <v>1703.9999999999995</v>
      </c>
      <c r="R47" s="68">
        <f t="shared" si="9"/>
        <v>0</v>
      </c>
    </row>
    <row r="48" spans="1:19" ht="15" customHeight="1">
      <c r="A48" s="67">
        <v>21</v>
      </c>
      <c r="B48" s="66" t="s">
        <v>46</v>
      </c>
      <c r="C48" s="66" t="s">
        <v>700</v>
      </c>
      <c r="D48" s="66" t="s">
        <v>5</v>
      </c>
      <c r="E48" s="73">
        <v>0</v>
      </c>
      <c r="F48" s="73">
        <v>0.89</v>
      </c>
      <c r="G48" s="68">
        <v>0</v>
      </c>
      <c r="H48" s="68">
        <f>'[1]Green Sheet CIR ADJ'!N85</f>
        <v>2347</v>
      </c>
      <c r="I48" s="68">
        <v>0</v>
      </c>
      <c r="J48" s="68">
        <v>0</v>
      </c>
      <c r="K48" s="68">
        <f t="shared" si="5"/>
        <v>2347</v>
      </c>
      <c r="L48" s="73">
        <v>0.65</v>
      </c>
      <c r="M48" s="73">
        <v>0</v>
      </c>
      <c r="N48" s="73">
        <v>0</v>
      </c>
      <c r="O48" s="68">
        <f t="shared" si="10"/>
        <v>0</v>
      </c>
      <c r="P48" s="68">
        <f t="shared" si="11"/>
        <v>0</v>
      </c>
      <c r="Q48" s="68">
        <v>0</v>
      </c>
      <c r="R48" s="68">
        <f t="shared" si="9"/>
        <v>3213.5846153846151</v>
      </c>
    </row>
    <row r="49" spans="1:18" ht="15" customHeight="1">
      <c r="A49" s="67">
        <v>23</v>
      </c>
      <c r="B49" s="66" t="s">
        <v>27</v>
      </c>
      <c r="C49" s="66" t="s">
        <v>701</v>
      </c>
      <c r="D49" s="66" t="s">
        <v>315</v>
      </c>
      <c r="E49" s="73">
        <v>0</v>
      </c>
      <c r="F49" s="73">
        <v>2.5499999999999998</v>
      </c>
      <c r="G49" s="68">
        <v>0</v>
      </c>
      <c r="H49" s="68">
        <f>'[1]Green Sheet CIR ADJ'!N90</f>
        <v>2209</v>
      </c>
      <c r="I49" s="68">
        <v>0</v>
      </c>
      <c r="J49" s="68">
        <v>0</v>
      </c>
      <c r="K49" s="68">
        <f t="shared" si="5"/>
        <v>2209</v>
      </c>
      <c r="L49" s="73">
        <v>0.85</v>
      </c>
      <c r="M49" s="73">
        <v>0</v>
      </c>
      <c r="N49" s="73">
        <v>0</v>
      </c>
      <c r="O49" s="68">
        <f t="shared" si="10"/>
        <v>0</v>
      </c>
      <c r="P49" s="68">
        <v>0</v>
      </c>
      <c r="Q49" s="68">
        <v>0</v>
      </c>
      <c r="R49" s="68">
        <f t="shared" si="9"/>
        <v>6627</v>
      </c>
    </row>
    <row r="50" spans="1:18" ht="15" customHeight="1">
      <c r="A50" s="67">
        <v>23</v>
      </c>
      <c r="B50" s="66" t="s">
        <v>27</v>
      </c>
      <c r="C50" s="66" t="s">
        <v>701</v>
      </c>
      <c r="D50" s="66" t="s">
        <v>671</v>
      </c>
      <c r="E50" s="73">
        <v>0</v>
      </c>
      <c r="F50" s="75">
        <v>1.49</v>
      </c>
      <c r="G50" s="68">
        <v>0</v>
      </c>
      <c r="H50" s="68">
        <f>'[1]Green Sheet CIR ADJ'!N88</f>
        <v>913</v>
      </c>
      <c r="I50" s="68">
        <v>0</v>
      </c>
      <c r="J50" s="68">
        <v>0</v>
      </c>
      <c r="K50" s="68">
        <f t="shared" ref="K50:K81" si="12">G50+H50+I50+J50</f>
        <v>913</v>
      </c>
      <c r="L50" s="73">
        <v>0.55000000000000004</v>
      </c>
      <c r="M50" s="73">
        <v>0</v>
      </c>
      <c r="N50" s="73">
        <v>0</v>
      </c>
      <c r="O50" s="68">
        <f t="shared" si="10"/>
        <v>0</v>
      </c>
      <c r="P50" s="68">
        <f>Q50-O50</f>
        <v>0</v>
      </c>
      <c r="Q50" s="68">
        <v>0</v>
      </c>
      <c r="R50" s="68">
        <f t="shared" si="9"/>
        <v>2473.3999999999996</v>
      </c>
    </row>
    <row r="51" spans="1:18" ht="15" customHeight="1">
      <c r="A51" s="67">
        <v>23</v>
      </c>
      <c r="B51" s="66" t="s">
        <v>27</v>
      </c>
      <c r="C51" s="66" t="s">
        <v>701</v>
      </c>
      <c r="D51" s="66" t="s">
        <v>5</v>
      </c>
      <c r="E51" s="73">
        <v>0</v>
      </c>
      <c r="F51" s="75">
        <v>2.2999999999999998</v>
      </c>
      <c r="G51" s="68">
        <v>0</v>
      </c>
      <c r="H51" s="68">
        <f>'[1]Green Sheet CIR ADJ'!N89</f>
        <v>2626</v>
      </c>
      <c r="I51" s="68">
        <v>0</v>
      </c>
      <c r="J51" s="68">
        <v>0</v>
      </c>
      <c r="K51" s="68">
        <f t="shared" si="12"/>
        <v>2626</v>
      </c>
      <c r="L51" s="73">
        <v>0.65</v>
      </c>
      <c r="M51" s="73">
        <v>0</v>
      </c>
      <c r="N51" s="73">
        <v>0</v>
      </c>
      <c r="O51" s="68">
        <f t="shared" si="10"/>
        <v>0</v>
      </c>
      <c r="P51" s="68">
        <f>Q51-O51</f>
        <v>0</v>
      </c>
      <c r="Q51" s="68">
        <v>0</v>
      </c>
      <c r="R51" s="68">
        <f t="shared" si="9"/>
        <v>9291.9999999999982</v>
      </c>
    </row>
    <row r="52" spans="1:18" ht="15" customHeight="1">
      <c r="A52" s="67">
        <v>23</v>
      </c>
      <c r="B52" s="66" t="s">
        <v>27</v>
      </c>
      <c r="C52" s="66" t="s">
        <v>702</v>
      </c>
      <c r="D52" s="66" t="s">
        <v>671</v>
      </c>
      <c r="E52" s="73">
        <v>1.79</v>
      </c>
      <c r="F52" s="73">
        <v>1.79</v>
      </c>
      <c r="G52" s="68">
        <v>0</v>
      </c>
      <c r="H52" s="68">
        <v>0</v>
      </c>
      <c r="I52" s="68">
        <v>1076</v>
      </c>
      <c r="J52" s="68">
        <v>712</v>
      </c>
      <c r="K52" s="68">
        <f t="shared" si="12"/>
        <v>1788</v>
      </c>
      <c r="L52" s="73">
        <v>0.55000000000000004</v>
      </c>
      <c r="M52" s="73">
        <v>0.7</v>
      </c>
      <c r="N52" s="73">
        <v>0.38500000000000001</v>
      </c>
      <c r="O52" s="68">
        <f t="shared" si="10"/>
        <v>3501.8909090909087</v>
      </c>
      <c r="P52" s="68">
        <f>Q52-O52</f>
        <v>1500.8103896103898</v>
      </c>
      <c r="Q52" s="68">
        <f>O52/M52</f>
        <v>5002.7012987012986</v>
      </c>
      <c r="R52" s="68">
        <f t="shared" si="9"/>
        <v>2317.2363636363634</v>
      </c>
    </row>
    <row r="53" spans="1:18" ht="15" customHeight="1">
      <c r="A53" s="67">
        <v>23</v>
      </c>
      <c r="B53" s="66" t="s">
        <v>27</v>
      </c>
      <c r="C53" s="66" t="s">
        <v>702</v>
      </c>
      <c r="D53" s="66" t="s">
        <v>5</v>
      </c>
      <c r="E53" s="73">
        <v>0</v>
      </c>
      <c r="F53" s="73">
        <v>1.79</v>
      </c>
      <c r="G53" s="68">
        <v>0</v>
      </c>
      <c r="H53" s="68">
        <v>336</v>
      </c>
      <c r="I53" s="68">
        <v>0</v>
      </c>
      <c r="J53" s="68">
        <v>0</v>
      </c>
      <c r="K53" s="68">
        <f t="shared" si="12"/>
        <v>336</v>
      </c>
      <c r="L53" s="73">
        <v>0.55000000000000004</v>
      </c>
      <c r="M53" s="73">
        <v>0</v>
      </c>
      <c r="N53" s="73">
        <v>0</v>
      </c>
      <c r="O53" s="68">
        <f t="shared" si="10"/>
        <v>0</v>
      </c>
      <c r="P53" s="68">
        <v>0</v>
      </c>
      <c r="Q53" s="68">
        <v>0</v>
      </c>
      <c r="R53" s="68">
        <f t="shared" si="9"/>
        <v>1093.5272727272727</v>
      </c>
    </row>
    <row r="54" spans="1:18" ht="15" customHeight="1">
      <c r="A54" s="67">
        <v>23</v>
      </c>
      <c r="B54" s="66" t="s">
        <v>27</v>
      </c>
      <c r="C54" s="66" t="s">
        <v>695</v>
      </c>
      <c r="D54" s="66" t="s">
        <v>315</v>
      </c>
      <c r="E54" s="73">
        <v>0</v>
      </c>
      <c r="F54" s="73">
        <v>3.23</v>
      </c>
      <c r="G54" s="68">
        <v>0</v>
      </c>
      <c r="H54" s="68">
        <f>'[1]Green Sheet CIR ADJ'!N93</f>
        <v>1587</v>
      </c>
      <c r="I54" s="68">
        <v>0</v>
      </c>
      <c r="J54" s="68">
        <v>0</v>
      </c>
      <c r="K54" s="68">
        <f t="shared" si="12"/>
        <v>1587</v>
      </c>
      <c r="L54" s="73">
        <v>0.85</v>
      </c>
      <c r="M54" s="73">
        <v>0</v>
      </c>
      <c r="N54" s="73">
        <v>0</v>
      </c>
      <c r="O54" s="68">
        <f t="shared" si="10"/>
        <v>0</v>
      </c>
      <c r="P54" s="68">
        <f t="shared" ref="P54:P59" si="13">Q54-O54</f>
        <v>0</v>
      </c>
      <c r="Q54" s="68">
        <v>0</v>
      </c>
      <c r="R54" s="68">
        <f t="shared" si="9"/>
        <v>6030.6</v>
      </c>
    </row>
    <row r="55" spans="1:18" ht="15" customHeight="1">
      <c r="A55" s="67">
        <v>23</v>
      </c>
      <c r="B55" s="66" t="s">
        <v>27</v>
      </c>
      <c r="C55" s="66" t="s">
        <v>695</v>
      </c>
      <c r="D55" s="66" t="s">
        <v>5</v>
      </c>
      <c r="E55" s="73">
        <v>0</v>
      </c>
      <c r="F55" s="73">
        <v>3.39</v>
      </c>
      <c r="G55" s="68">
        <v>0</v>
      </c>
      <c r="H55" s="68">
        <f>'[1]Green Sheet CIR ADJ'!N94</f>
        <v>1044</v>
      </c>
      <c r="I55" s="68">
        <v>0</v>
      </c>
      <c r="J55" s="68">
        <v>0</v>
      </c>
      <c r="K55" s="68">
        <f t="shared" si="12"/>
        <v>1044</v>
      </c>
      <c r="L55" s="73">
        <v>0.65</v>
      </c>
      <c r="M55" s="73">
        <v>0</v>
      </c>
      <c r="N55" s="73">
        <v>0</v>
      </c>
      <c r="O55" s="68">
        <f t="shared" si="10"/>
        <v>0</v>
      </c>
      <c r="P55" s="68">
        <f t="shared" si="13"/>
        <v>0</v>
      </c>
      <c r="Q55" s="68">
        <v>0</v>
      </c>
      <c r="R55" s="68">
        <f t="shared" si="9"/>
        <v>5444.8615384615387</v>
      </c>
    </row>
    <row r="56" spans="1:18" ht="15" customHeight="1">
      <c r="A56" s="67">
        <v>23</v>
      </c>
      <c r="B56" s="66" t="s">
        <v>27</v>
      </c>
      <c r="C56" s="66" t="s">
        <v>703</v>
      </c>
      <c r="D56" s="66" t="s">
        <v>315</v>
      </c>
      <c r="E56" s="73">
        <v>0</v>
      </c>
      <c r="F56" s="73">
        <v>1.59</v>
      </c>
      <c r="G56" s="68">
        <v>0</v>
      </c>
      <c r="H56" s="68">
        <f>'[1]Green Sheet CIR ADJ'!N95</f>
        <v>1220</v>
      </c>
      <c r="I56" s="68">
        <v>0</v>
      </c>
      <c r="J56" s="68">
        <v>0</v>
      </c>
      <c r="K56" s="68">
        <f t="shared" si="12"/>
        <v>1220</v>
      </c>
      <c r="L56" s="73">
        <v>0.85</v>
      </c>
      <c r="M56" s="73">
        <v>0</v>
      </c>
      <c r="N56" s="73">
        <v>0</v>
      </c>
      <c r="O56" s="68">
        <f t="shared" si="10"/>
        <v>0</v>
      </c>
      <c r="P56" s="68">
        <f t="shared" si="13"/>
        <v>0</v>
      </c>
      <c r="Q56" s="68">
        <v>0</v>
      </c>
      <c r="R56" s="68">
        <f t="shared" si="9"/>
        <v>2282.1176470588239</v>
      </c>
    </row>
    <row r="57" spans="1:18" ht="15" customHeight="1">
      <c r="A57" s="67">
        <v>23</v>
      </c>
      <c r="B57" s="66" t="s">
        <v>27</v>
      </c>
      <c r="C57" s="66" t="s">
        <v>703</v>
      </c>
      <c r="D57" s="66" t="s">
        <v>5</v>
      </c>
      <c r="E57" s="73">
        <v>0</v>
      </c>
      <c r="F57" s="73">
        <v>1.6</v>
      </c>
      <c r="G57" s="68">
        <v>0</v>
      </c>
      <c r="H57" s="68">
        <f>'[1]Green Sheet CIR ADJ'!N96</f>
        <v>2455</v>
      </c>
      <c r="I57" s="68">
        <v>0</v>
      </c>
      <c r="J57" s="68">
        <v>0</v>
      </c>
      <c r="K57" s="68">
        <f t="shared" si="12"/>
        <v>2455</v>
      </c>
      <c r="L57" s="73">
        <v>0.65</v>
      </c>
      <c r="M57" s="73">
        <v>0</v>
      </c>
      <c r="N57" s="73">
        <v>0</v>
      </c>
      <c r="O57" s="68">
        <f t="shared" si="10"/>
        <v>0</v>
      </c>
      <c r="P57" s="68">
        <f t="shared" si="13"/>
        <v>0</v>
      </c>
      <c r="Q57" s="68">
        <v>0</v>
      </c>
      <c r="R57" s="68">
        <f t="shared" si="9"/>
        <v>6043.0769230769229</v>
      </c>
    </row>
    <row r="58" spans="1:18" ht="15" customHeight="1">
      <c r="A58" s="67">
        <v>23</v>
      </c>
      <c r="B58" s="66" t="s">
        <v>27</v>
      </c>
      <c r="C58" s="66" t="s">
        <v>704</v>
      </c>
      <c r="D58" s="71" t="s">
        <v>671</v>
      </c>
      <c r="E58" s="73">
        <v>0</v>
      </c>
      <c r="F58" s="73">
        <v>1.62</v>
      </c>
      <c r="G58" s="68">
        <v>0</v>
      </c>
      <c r="H58" s="68">
        <v>174</v>
      </c>
      <c r="I58" s="68">
        <v>0</v>
      </c>
      <c r="J58" s="68">
        <v>0</v>
      </c>
      <c r="K58" s="68">
        <f t="shared" si="12"/>
        <v>174</v>
      </c>
      <c r="L58" s="73">
        <v>0.69</v>
      </c>
      <c r="M58" s="73">
        <v>1.8</v>
      </c>
      <c r="N58" s="73">
        <v>1.23</v>
      </c>
      <c r="O58" s="68">
        <f t="shared" si="10"/>
        <v>0</v>
      </c>
      <c r="P58" s="68">
        <f t="shared" si="13"/>
        <v>0</v>
      </c>
      <c r="Q58" s="68">
        <f>(G58+I58)*E58/N58</f>
        <v>0</v>
      </c>
      <c r="R58" s="68">
        <v>228</v>
      </c>
    </row>
    <row r="59" spans="1:18" ht="15" customHeight="1">
      <c r="A59" s="67">
        <v>23</v>
      </c>
      <c r="B59" s="66" t="s">
        <v>27</v>
      </c>
      <c r="C59" s="66" t="s">
        <v>704</v>
      </c>
      <c r="D59" s="71" t="s">
        <v>5</v>
      </c>
      <c r="E59" s="73">
        <v>0</v>
      </c>
      <c r="F59" s="73">
        <v>1.62</v>
      </c>
      <c r="G59" s="68">
        <v>0</v>
      </c>
      <c r="H59" s="68">
        <v>369</v>
      </c>
      <c r="I59" s="68">
        <v>0</v>
      </c>
      <c r="J59" s="68">
        <v>0</v>
      </c>
      <c r="K59" s="68">
        <f t="shared" si="12"/>
        <v>369</v>
      </c>
      <c r="L59" s="73">
        <v>0.42</v>
      </c>
      <c r="M59" s="73">
        <v>1.8</v>
      </c>
      <c r="N59" s="73">
        <v>0.76</v>
      </c>
      <c r="O59" s="68">
        <f t="shared" si="10"/>
        <v>0</v>
      </c>
      <c r="P59" s="68">
        <f t="shared" si="13"/>
        <v>0</v>
      </c>
      <c r="Q59" s="68">
        <f>(G59+I59)*E59/N59</f>
        <v>0</v>
      </c>
      <c r="R59" s="68">
        <v>791</v>
      </c>
    </row>
    <row r="60" spans="1:18" ht="15" customHeight="1">
      <c r="A60" s="67">
        <v>25</v>
      </c>
      <c r="B60" s="66" t="s">
        <v>34</v>
      </c>
      <c r="C60" s="66" t="s">
        <v>705</v>
      </c>
      <c r="D60" s="66" t="s">
        <v>315</v>
      </c>
      <c r="E60" s="73">
        <v>0</v>
      </c>
      <c r="F60" s="73">
        <v>2.35</v>
      </c>
      <c r="G60" s="68">
        <v>0</v>
      </c>
      <c r="H60" s="70">
        <f>'[1]Green Sheet CIR ADJ'!N100</f>
        <v>136</v>
      </c>
      <c r="I60" s="68">
        <v>0</v>
      </c>
      <c r="J60" s="68">
        <v>0</v>
      </c>
      <c r="K60" s="68">
        <f t="shared" si="12"/>
        <v>136</v>
      </c>
      <c r="L60" s="73">
        <v>0.85</v>
      </c>
      <c r="M60" s="73">
        <v>0</v>
      </c>
      <c r="N60" s="73">
        <v>0</v>
      </c>
      <c r="O60" s="68">
        <f t="shared" si="10"/>
        <v>0</v>
      </c>
      <c r="P60" s="68">
        <v>0</v>
      </c>
      <c r="Q60" s="68">
        <v>0</v>
      </c>
      <c r="R60" s="68">
        <f t="shared" ref="R60:R91" si="14">(H60+J60)*F60/L60</f>
        <v>376.00000000000006</v>
      </c>
    </row>
    <row r="61" spans="1:18" ht="15" customHeight="1">
      <c r="A61" s="67">
        <v>25</v>
      </c>
      <c r="B61" s="66" t="s">
        <v>58</v>
      </c>
      <c r="C61" s="66" t="s">
        <v>706</v>
      </c>
      <c r="D61" s="66" t="s">
        <v>5</v>
      </c>
      <c r="E61" s="73">
        <v>0</v>
      </c>
      <c r="F61" s="73">
        <v>1.43</v>
      </c>
      <c r="G61" s="68">
        <v>0</v>
      </c>
      <c r="H61" s="70">
        <f>'[1]Green Sheet CIR ADJ'!N101</f>
        <v>57268</v>
      </c>
      <c r="I61" s="68">
        <v>0</v>
      </c>
      <c r="J61" s="68">
        <v>0</v>
      </c>
      <c r="K61" s="68">
        <f t="shared" si="12"/>
        <v>57268</v>
      </c>
      <c r="L61" s="73">
        <v>0.7</v>
      </c>
      <c r="M61" s="73">
        <v>0</v>
      </c>
      <c r="N61" s="73">
        <v>0</v>
      </c>
      <c r="O61" s="68">
        <f t="shared" si="10"/>
        <v>0</v>
      </c>
      <c r="P61" s="68">
        <v>0</v>
      </c>
      <c r="Q61" s="68">
        <v>0</v>
      </c>
      <c r="R61" s="68">
        <f t="shared" si="14"/>
        <v>116990.34285714285</v>
      </c>
    </row>
    <row r="62" spans="1:18" ht="15" customHeight="1">
      <c r="A62" s="67">
        <v>27</v>
      </c>
      <c r="B62" s="66" t="s">
        <v>34</v>
      </c>
      <c r="C62" s="66" t="s">
        <v>707</v>
      </c>
      <c r="D62" s="66" t="s">
        <v>671</v>
      </c>
      <c r="E62" s="73">
        <v>1.9</v>
      </c>
      <c r="F62" s="73">
        <v>1.9</v>
      </c>
      <c r="G62" s="68">
        <v>833</v>
      </c>
      <c r="H62" s="68">
        <v>214</v>
      </c>
      <c r="I62" s="68">
        <v>676</v>
      </c>
      <c r="J62" s="68">
        <v>290</v>
      </c>
      <c r="K62" s="68">
        <f t="shared" si="12"/>
        <v>2013</v>
      </c>
      <c r="L62" s="73">
        <v>0.51</v>
      </c>
      <c r="M62" s="73">
        <v>0.7</v>
      </c>
      <c r="N62" s="73">
        <v>0.35489999999999999</v>
      </c>
      <c r="O62" s="68">
        <f t="shared" si="10"/>
        <v>5621.7647058823522</v>
      </c>
      <c r="P62" s="68">
        <f>Q62-O62</f>
        <v>2409.3277310924368</v>
      </c>
      <c r="Q62" s="68">
        <f>O62/M62</f>
        <v>8031.0924369747891</v>
      </c>
      <c r="R62" s="68">
        <f t="shared" si="14"/>
        <v>1877.6470588235293</v>
      </c>
    </row>
    <row r="63" spans="1:18" ht="15" customHeight="1">
      <c r="A63" s="67">
        <v>27</v>
      </c>
      <c r="B63" s="66" t="s">
        <v>34</v>
      </c>
      <c r="C63" s="66" t="s">
        <v>707</v>
      </c>
      <c r="D63" s="66" t="s">
        <v>5</v>
      </c>
      <c r="E63" s="73">
        <v>0</v>
      </c>
      <c r="F63" s="73">
        <v>1.92</v>
      </c>
      <c r="G63" s="68">
        <v>0</v>
      </c>
      <c r="H63" s="68">
        <f>'[1]Green Sheet CIR ADJ'!N106</f>
        <v>190</v>
      </c>
      <c r="I63" s="68">
        <v>0</v>
      </c>
      <c r="J63" s="68">
        <v>0</v>
      </c>
      <c r="K63" s="68">
        <f t="shared" si="12"/>
        <v>190</v>
      </c>
      <c r="L63" s="73">
        <v>0.65</v>
      </c>
      <c r="M63" s="65">
        <v>0</v>
      </c>
      <c r="N63" s="73">
        <v>0</v>
      </c>
      <c r="O63" s="68">
        <f t="shared" si="10"/>
        <v>0</v>
      </c>
      <c r="P63" s="68">
        <v>0</v>
      </c>
      <c r="Q63" s="68">
        <v>0</v>
      </c>
      <c r="R63" s="68">
        <f t="shared" si="14"/>
        <v>561.23076923076928</v>
      </c>
    </row>
    <row r="64" spans="1:18" ht="15" customHeight="1">
      <c r="A64" s="67">
        <v>29</v>
      </c>
      <c r="B64" s="66" t="s">
        <v>1</v>
      </c>
      <c r="C64" s="66" t="s">
        <v>708</v>
      </c>
      <c r="D64" s="66" t="s">
        <v>315</v>
      </c>
      <c r="E64" s="73">
        <v>0</v>
      </c>
      <c r="F64" s="73">
        <v>1.95</v>
      </c>
      <c r="G64" s="68">
        <v>0</v>
      </c>
      <c r="H64" s="68">
        <f>'[1]Green Sheet CIR ADJ'!N111</f>
        <v>16175</v>
      </c>
      <c r="I64" s="68">
        <v>0</v>
      </c>
      <c r="J64" s="68">
        <v>0</v>
      </c>
      <c r="K64" s="68">
        <f t="shared" si="12"/>
        <v>16175</v>
      </c>
      <c r="L64" s="73">
        <v>0.85</v>
      </c>
      <c r="M64" s="65">
        <v>0</v>
      </c>
      <c r="N64" s="73">
        <v>0</v>
      </c>
      <c r="O64" s="68">
        <f t="shared" si="10"/>
        <v>0</v>
      </c>
      <c r="P64" s="68">
        <f t="shared" ref="P64:P91" si="15">Q64-O64</f>
        <v>0</v>
      </c>
      <c r="Q64" s="68">
        <v>0</v>
      </c>
      <c r="R64" s="68">
        <f t="shared" si="14"/>
        <v>37107.352941176468</v>
      </c>
    </row>
    <row r="65" spans="1:18" ht="15" customHeight="1">
      <c r="A65" s="67">
        <v>29</v>
      </c>
      <c r="B65" s="66" t="s">
        <v>1</v>
      </c>
      <c r="C65" s="66" t="s">
        <v>709</v>
      </c>
      <c r="D65" s="66" t="s">
        <v>671</v>
      </c>
      <c r="E65" s="73">
        <v>1.95</v>
      </c>
      <c r="F65" s="73">
        <v>1.95</v>
      </c>
      <c r="G65" s="68">
        <v>200</v>
      </c>
      <c r="H65" s="68">
        <v>1102</v>
      </c>
      <c r="I65" s="68">
        <v>600</v>
      </c>
      <c r="J65" s="68">
        <v>600</v>
      </c>
      <c r="K65" s="68">
        <f t="shared" si="12"/>
        <v>2502</v>
      </c>
      <c r="L65" s="73">
        <v>0.55000000000000004</v>
      </c>
      <c r="M65" s="73">
        <v>0.65</v>
      </c>
      <c r="N65" s="73">
        <v>0.36</v>
      </c>
      <c r="O65" s="68">
        <f t="shared" si="10"/>
        <v>2836.363636363636</v>
      </c>
      <c r="P65" s="68">
        <f t="shared" si="15"/>
        <v>1527.272727272727</v>
      </c>
      <c r="Q65" s="68">
        <f>O65/M65</f>
        <v>4363.6363636363631</v>
      </c>
      <c r="R65" s="68">
        <f t="shared" si="14"/>
        <v>6034.363636363636</v>
      </c>
    </row>
    <row r="66" spans="1:18" ht="15" customHeight="1">
      <c r="A66" s="67">
        <v>29</v>
      </c>
      <c r="B66" s="66" t="s">
        <v>1</v>
      </c>
      <c r="C66" s="66" t="s">
        <v>709</v>
      </c>
      <c r="D66" s="66" t="s">
        <v>5</v>
      </c>
      <c r="E66" s="73">
        <v>0</v>
      </c>
      <c r="F66" s="73">
        <v>1.95</v>
      </c>
      <c r="G66" s="68">
        <v>0</v>
      </c>
      <c r="H66" s="68">
        <f>'[1]Green Sheet CIR ADJ'!N113</f>
        <v>1487</v>
      </c>
      <c r="I66" s="68">
        <v>0</v>
      </c>
      <c r="J66" s="68">
        <v>0</v>
      </c>
      <c r="K66" s="68">
        <f t="shared" si="12"/>
        <v>1487</v>
      </c>
      <c r="L66" s="73">
        <v>0.65</v>
      </c>
      <c r="M66" s="65">
        <v>0</v>
      </c>
      <c r="N66" s="73">
        <v>0</v>
      </c>
      <c r="O66" s="68">
        <f t="shared" si="10"/>
        <v>0</v>
      </c>
      <c r="P66" s="68">
        <f t="shared" si="15"/>
        <v>0</v>
      </c>
      <c r="Q66" s="68">
        <v>0</v>
      </c>
      <c r="R66" s="68">
        <f t="shared" si="14"/>
        <v>4461</v>
      </c>
    </row>
    <row r="67" spans="1:18" ht="15" customHeight="1">
      <c r="A67" s="67">
        <v>29</v>
      </c>
      <c r="B67" s="66" t="s">
        <v>1</v>
      </c>
      <c r="C67" s="66" t="s">
        <v>686</v>
      </c>
      <c r="D67" s="66" t="s">
        <v>315</v>
      </c>
      <c r="E67" s="73">
        <v>0</v>
      </c>
      <c r="F67" s="73">
        <v>2.08</v>
      </c>
      <c r="G67" s="68">
        <v>0</v>
      </c>
      <c r="H67" s="68">
        <f>'[1]Green Sheet CIR ADJ'!N116</f>
        <v>1203</v>
      </c>
      <c r="I67" s="68">
        <v>0</v>
      </c>
      <c r="J67" s="68">
        <v>0</v>
      </c>
      <c r="K67" s="68">
        <f t="shared" si="12"/>
        <v>1203</v>
      </c>
      <c r="L67" s="73">
        <v>0.85</v>
      </c>
      <c r="M67" s="65">
        <v>0</v>
      </c>
      <c r="N67" s="73">
        <v>0</v>
      </c>
      <c r="O67" s="68">
        <f t="shared" si="10"/>
        <v>0</v>
      </c>
      <c r="P67" s="68">
        <f t="shared" si="15"/>
        <v>0</v>
      </c>
      <c r="Q67" s="68">
        <v>0</v>
      </c>
      <c r="R67" s="68">
        <f t="shared" si="14"/>
        <v>2943.8117647058825</v>
      </c>
    </row>
    <row r="68" spans="1:18" ht="15" customHeight="1">
      <c r="A68" s="67">
        <v>29</v>
      </c>
      <c r="B68" s="66" t="s">
        <v>1</v>
      </c>
      <c r="C68" s="66" t="s">
        <v>686</v>
      </c>
      <c r="D68" s="66" t="s">
        <v>671</v>
      </c>
      <c r="E68" s="73">
        <v>0</v>
      </c>
      <c r="F68" s="73">
        <v>2.0699999999999998</v>
      </c>
      <c r="G68" s="68">
        <v>0</v>
      </c>
      <c r="H68" s="68">
        <f>'[1]Green Sheet CIR ADJ'!N115</f>
        <v>7800</v>
      </c>
      <c r="I68" s="68">
        <v>0</v>
      </c>
      <c r="J68" s="68">
        <v>0</v>
      </c>
      <c r="K68" s="68">
        <f t="shared" si="12"/>
        <v>7800</v>
      </c>
      <c r="L68" s="73">
        <v>0.6</v>
      </c>
      <c r="M68" s="65">
        <v>0</v>
      </c>
      <c r="N68" s="73">
        <v>0</v>
      </c>
      <c r="O68" s="68">
        <f t="shared" si="10"/>
        <v>0</v>
      </c>
      <c r="P68" s="68">
        <f t="shared" si="15"/>
        <v>0</v>
      </c>
      <c r="Q68" s="68">
        <v>0</v>
      </c>
      <c r="R68" s="68">
        <f t="shared" si="14"/>
        <v>26909.999999999996</v>
      </c>
    </row>
    <row r="69" spans="1:18" ht="15" customHeight="1">
      <c r="A69" s="67">
        <v>29</v>
      </c>
      <c r="B69" s="66" t="s">
        <v>1</v>
      </c>
      <c r="C69" s="66" t="s">
        <v>686</v>
      </c>
      <c r="D69" s="66" t="s">
        <v>5</v>
      </c>
      <c r="E69" s="73">
        <v>0</v>
      </c>
      <c r="F69" s="73">
        <v>2.0699999999999998</v>
      </c>
      <c r="G69" s="68">
        <v>0</v>
      </c>
      <c r="H69" s="68">
        <f>'[1]Green Sheet CIR ADJ'!N117</f>
        <v>713</v>
      </c>
      <c r="I69" s="68">
        <v>0</v>
      </c>
      <c r="J69" s="68">
        <v>0</v>
      </c>
      <c r="K69" s="68">
        <f t="shared" si="12"/>
        <v>713</v>
      </c>
      <c r="L69" s="73">
        <v>0.65</v>
      </c>
      <c r="M69" s="65">
        <v>0</v>
      </c>
      <c r="N69" s="73">
        <v>0</v>
      </c>
      <c r="O69" s="68">
        <f t="shared" si="10"/>
        <v>0</v>
      </c>
      <c r="P69" s="68">
        <f t="shared" si="15"/>
        <v>0</v>
      </c>
      <c r="Q69" s="68">
        <v>0</v>
      </c>
      <c r="R69" s="68">
        <f t="shared" si="14"/>
        <v>2270.6307692307691</v>
      </c>
    </row>
    <row r="70" spans="1:18" ht="15" customHeight="1">
      <c r="A70" s="67">
        <v>31</v>
      </c>
      <c r="B70" s="66" t="s">
        <v>27</v>
      </c>
      <c r="C70" s="66" t="s">
        <v>710</v>
      </c>
      <c r="D70" s="66" t="s">
        <v>671</v>
      </c>
      <c r="E70" s="73">
        <v>1.73</v>
      </c>
      <c r="F70" s="73">
        <v>0</v>
      </c>
      <c r="G70" s="68">
        <f>'[1]Green Sheet CIR ADJ'!N120</f>
        <v>21</v>
      </c>
      <c r="H70" s="68">
        <v>0</v>
      </c>
      <c r="I70" s="68">
        <v>0</v>
      </c>
      <c r="J70" s="68">
        <v>0</v>
      </c>
      <c r="K70" s="68">
        <f t="shared" si="12"/>
        <v>21</v>
      </c>
      <c r="L70" s="73">
        <v>0.55000000000000004</v>
      </c>
      <c r="M70" s="73">
        <v>0.7</v>
      </c>
      <c r="N70" s="73">
        <v>0.39</v>
      </c>
      <c r="O70" s="68">
        <f t="shared" si="10"/>
        <v>66.054545454545448</v>
      </c>
      <c r="P70" s="68">
        <f t="shared" si="15"/>
        <v>28.309090909090912</v>
      </c>
      <c r="Q70" s="68">
        <f>O70/M70</f>
        <v>94.36363636363636</v>
      </c>
      <c r="R70" s="68">
        <f t="shared" si="14"/>
        <v>0</v>
      </c>
    </row>
    <row r="71" spans="1:18" ht="15" customHeight="1">
      <c r="A71" s="67">
        <v>33</v>
      </c>
      <c r="B71" s="66" t="s">
        <v>46</v>
      </c>
      <c r="C71" s="66" t="s">
        <v>711</v>
      </c>
      <c r="D71" s="66" t="s">
        <v>5</v>
      </c>
      <c r="E71" s="73">
        <v>1.21</v>
      </c>
      <c r="F71" s="73">
        <v>0</v>
      </c>
      <c r="G71" s="68">
        <f>'[1]Green Sheet CIR ADJ'!N126</f>
        <v>1425</v>
      </c>
      <c r="H71" s="68">
        <v>0</v>
      </c>
      <c r="I71" s="68">
        <v>0</v>
      </c>
      <c r="J71" s="68">
        <v>0</v>
      </c>
      <c r="K71" s="68">
        <f t="shared" si="12"/>
        <v>1425</v>
      </c>
      <c r="L71" s="73">
        <v>0.65</v>
      </c>
      <c r="M71" s="73">
        <v>0.7</v>
      </c>
      <c r="N71" s="73">
        <v>0.46</v>
      </c>
      <c r="O71" s="68">
        <f t="shared" si="10"/>
        <v>2652.6923076923076</v>
      </c>
      <c r="P71" s="68">
        <f t="shared" si="15"/>
        <v>1136.868131868132</v>
      </c>
      <c r="Q71" s="68">
        <f>O71/M71</f>
        <v>3789.5604395604396</v>
      </c>
      <c r="R71" s="68">
        <f t="shared" si="14"/>
        <v>0</v>
      </c>
    </row>
    <row r="72" spans="1:18" ht="15" customHeight="1">
      <c r="A72" s="67">
        <v>33</v>
      </c>
      <c r="B72" s="66" t="s">
        <v>46</v>
      </c>
      <c r="C72" s="66" t="s">
        <v>854</v>
      </c>
      <c r="D72" s="66" t="s">
        <v>671</v>
      </c>
      <c r="E72" s="73">
        <f>'[1]Green Sheet CIR ADJ'!R125</f>
        <v>1.07</v>
      </c>
      <c r="F72" s="73">
        <v>0</v>
      </c>
      <c r="G72" s="68">
        <f>'[1]Green Sheet CIR ADJ'!N125</f>
        <v>7602</v>
      </c>
      <c r="H72" s="68">
        <v>0</v>
      </c>
      <c r="I72" s="68">
        <v>0</v>
      </c>
      <c r="J72" s="68">
        <v>0</v>
      </c>
      <c r="K72" s="68">
        <f t="shared" si="12"/>
        <v>7602</v>
      </c>
      <c r="L72" s="73">
        <v>0.55000000000000004</v>
      </c>
      <c r="M72" s="73">
        <v>0.7</v>
      </c>
      <c r="N72" s="73">
        <v>0.39</v>
      </c>
      <c r="O72" s="68">
        <f t="shared" si="10"/>
        <v>14789.345454545453</v>
      </c>
      <c r="P72" s="68">
        <f t="shared" si="15"/>
        <v>6338.2909090909106</v>
      </c>
      <c r="Q72" s="68">
        <f>O72/M72</f>
        <v>21127.636363636364</v>
      </c>
      <c r="R72" s="68">
        <f t="shared" si="14"/>
        <v>0</v>
      </c>
    </row>
    <row r="73" spans="1:18" ht="15" customHeight="1">
      <c r="A73" s="67">
        <v>35</v>
      </c>
      <c r="B73" s="66" t="s">
        <v>34</v>
      </c>
      <c r="C73" s="66" t="s">
        <v>690</v>
      </c>
      <c r="D73" s="66" t="s">
        <v>671</v>
      </c>
      <c r="E73" s="73">
        <v>1.25</v>
      </c>
      <c r="F73" s="73">
        <v>0</v>
      </c>
      <c r="G73" s="68">
        <f>'[1]Green Sheet CIR ADJ'!N129</f>
        <v>640</v>
      </c>
      <c r="H73" s="68">
        <v>0</v>
      </c>
      <c r="I73" s="68">
        <v>0</v>
      </c>
      <c r="J73" s="68">
        <v>0</v>
      </c>
      <c r="K73" s="68">
        <f t="shared" si="12"/>
        <v>640</v>
      </c>
      <c r="L73" s="73">
        <v>0.55000000000000004</v>
      </c>
      <c r="M73" s="73">
        <v>0.7</v>
      </c>
      <c r="N73" s="73">
        <v>0.39</v>
      </c>
      <c r="O73" s="68">
        <f t="shared" si="10"/>
        <v>1454.5454545454545</v>
      </c>
      <c r="P73" s="68">
        <f t="shared" si="15"/>
        <v>623.37662337662368</v>
      </c>
      <c r="Q73" s="68">
        <f>O73/M73</f>
        <v>2077.9220779220782</v>
      </c>
      <c r="R73" s="68">
        <f t="shared" si="14"/>
        <v>0</v>
      </c>
    </row>
    <row r="74" spans="1:18" ht="15" customHeight="1">
      <c r="A74" s="67">
        <v>35</v>
      </c>
      <c r="B74" s="66" t="s">
        <v>1</v>
      </c>
      <c r="C74" s="66" t="s">
        <v>712</v>
      </c>
      <c r="D74" s="66" t="s">
        <v>315</v>
      </c>
      <c r="E74" s="73">
        <v>0</v>
      </c>
      <c r="F74" s="73">
        <v>1.79</v>
      </c>
      <c r="G74" s="70">
        <v>0</v>
      </c>
      <c r="H74" s="70">
        <f>'[1]Green Sheet CIR ADJ'!N130</f>
        <v>40</v>
      </c>
      <c r="I74" s="68">
        <v>0</v>
      </c>
      <c r="J74" s="68">
        <v>0</v>
      </c>
      <c r="K74" s="68">
        <f t="shared" si="12"/>
        <v>40</v>
      </c>
      <c r="L74" s="73">
        <v>0.85</v>
      </c>
      <c r="M74" s="65">
        <v>0</v>
      </c>
      <c r="N74" s="73">
        <v>0</v>
      </c>
      <c r="O74" s="68">
        <f t="shared" si="10"/>
        <v>0</v>
      </c>
      <c r="P74" s="68">
        <f t="shared" si="15"/>
        <v>0</v>
      </c>
      <c r="Q74" s="68">
        <v>0</v>
      </c>
      <c r="R74" s="68">
        <f t="shared" si="14"/>
        <v>84.235294117647058</v>
      </c>
    </row>
    <row r="75" spans="1:18" ht="15" customHeight="1">
      <c r="A75" s="67">
        <v>35</v>
      </c>
      <c r="B75" s="66" t="s">
        <v>1</v>
      </c>
      <c r="C75" s="66" t="s">
        <v>712</v>
      </c>
      <c r="D75" s="66" t="s">
        <v>671</v>
      </c>
      <c r="E75" s="73">
        <v>0</v>
      </c>
      <c r="F75" s="73">
        <v>1.96</v>
      </c>
      <c r="G75" s="70">
        <v>0</v>
      </c>
      <c r="H75" s="68">
        <f>'[1]Green Sheet CIR ADJ'!N131</f>
        <v>140</v>
      </c>
      <c r="I75" s="68">
        <v>0</v>
      </c>
      <c r="J75" s="68">
        <v>0</v>
      </c>
      <c r="K75" s="68">
        <f t="shared" si="12"/>
        <v>140</v>
      </c>
      <c r="L75" s="73">
        <v>0.6</v>
      </c>
      <c r="M75" s="65">
        <v>0</v>
      </c>
      <c r="N75" s="73">
        <v>0</v>
      </c>
      <c r="O75" s="68">
        <f t="shared" si="10"/>
        <v>0</v>
      </c>
      <c r="P75" s="68">
        <f t="shared" si="15"/>
        <v>0</v>
      </c>
      <c r="Q75" s="68">
        <v>0</v>
      </c>
      <c r="R75" s="68">
        <f t="shared" si="14"/>
        <v>457.33333333333331</v>
      </c>
    </row>
    <row r="76" spans="1:18" ht="15" customHeight="1">
      <c r="A76" s="67">
        <v>35</v>
      </c>
      <c r="B76" s="66" t="s">
        <v>1</v>
      </c>
      <c r="C76" s="66" t="s">
        <v>712</v>
      </c>
      <c r="D76" s="66" t="s">
        <v>5</v>
      </c>
      <c r="E76" s="73">
        <v>0</v>
      </c>
      <c r="F76" s="73">
        <v>2.5099999999999998</v>
      </c>
      <c r="G76" s="70">
        <v>0</v>
      </c>
      <c r="H76" s="68">
        <f>'[1]Green Sheet CIR ADJ'!N132</f>
        <v>115</v>
      </c>
      <c r="I76" s="68">
        <v>0</v>
      </c>
      <c r="J76" s="68">
        <v>0</v>
      </c>
      <c r="K76" s="68">
        <f t="shared" si="12"/>
        <v>115</v>
      </c>
      <c r="L76" s="73">
        <v>0.65</v>
      </c>
      <c r="M76" s="65">
        <v>0</v>
      </c>
      <c r="N76" s="73">
        <v>0</v>
      </c>
      <c r="O76" s="68">
        <f t="shared" si="10"/>
        <v>0</v>
      </c>
      <c r="P76" s="68">
        <f t="shared" si="15"/>
        <v>0</v>
      </c>
      <c r="Q76" s="68">
        <v>0</v>
      </c>
      <c r="R76" s="68">
        <f t="shared" si="14"/>
        <v>444.07692307692304</v>
      </c>
    </row>
    <row r="77" spans="1:18" ht="15" customHeight="1">
      <c r="A77" s="67">
        <v>35</v>
      </c>
      <c r="B77" s="66" t="s">
        <v>1</v>
      </c>
      <c r="C77" s="66" t="s">
        <v>713</v>
      </c>
      <c r="D77" s="66" t="s">
        <v>315</v>
      </c>
      <c r="E77" s="73">
        <v>0</v>
      </c>
      <c r="F77" s="73">
        <v>1.82</v>
      </c>
      <c r="G77" s="70">
        <v>0</v>
      </c>
      <c r="H77" s="68">
        <f>'[1]Green Sheet CIR ADJ'!N133</f>
        <v>329</v>
      </c>
      <c r="I77" s="68">
        <v>0</v>
      </c>
      <c r="J77" s="68">
        <v>0</v>
      </c>
      <c r="K77" s="68">
        <f t="shared" si="12"/>
        <v>329</v>
      </c>
      <c r="L77" s="73">
        <v>0.85</v>
      </c>
      <c r="M77" s="65">
        <v>0</v>
      </c>
      <c r="N77" s="73">
        <v>0</v>
      </c>
      <c r="O77" s="68">
        <f t="shared" si="10"/>
        <v>0</v>
      </c>
      <c r="P77" s="68">
        <f t="shared" si="15"/>
        <v>0</v>
      </c>
      <c r="Q77" s="68">
        <v>0</v>
      </c>
      <c r="R77" s="68">
        <f t="shared" si="14"/>
        <v>704.44705882352935</v>
      </c>
    </row>
    <row r="78" spans="1:18" ht="15" customHeight="1">
      <c r="A78" s="67">
        <v>35</v>
      </c>
      <c r="B78" s="66" t="s">
        <v>1</v>
      </c>
      <c r="C78" s="66" t="s">
        <v>713</v>
      </c>
      <c r="D78" s="66" t="s">
        <v>671</v>
      </c>
      <c r="E78" s="73">
        <v>2.29</v>
      </c>
      <c r="F78" s="73">
        <v>2.29</v>
      </c>
      <c r="G78" s="68">
        <v>250</v>
      </c>
      <c r="H78" s="68">
        <v>0</v>
      </c>
      <c r="I78" s="68">
        <v>1438</v>
      </c>
      <c r="J78" s="68">
        <v>479</v>
      </c>
      <c r="K78" s="68">
        <f t="shared" si="12"/>
        <v>2167</v>
      </c>
      <c r="L78" s="73">
        <v>0.6</v>
      </c>
      <c r="M78" s="73">
        <v>0.7</v>
      </c>
      <c r="N78" s="73">
        <v>0.42</v>
      </c>
      <c r="O78" s="68">
        <f t="shared" si="10"/>
        <v>6442.5333333333338</v>
      </c>
      <c r="P78" s="68">
        <f t="shared" si="15"/>
        <v>2761.0857142857158</v>
      </c>
      <c r="Q78" s="68">
        <f>O78/M78</f>
        <v>9203.6190476190495</v>
      </c>
      <c r="R78" s="68">
        <f t="shared" si="14"/>
        <v>1828.1833333333336</v>
      </c>
    </row>
    <row r="79" spans="1:18" ht="15" customHeight="1">
      <c r="A79" s="67">
        <v>35</v>
      </c>
      <c r="B79" s="66" t="s">
        <v>1</v>
      </c>
      <c r="C79" s="66" t="s">
        <v>713</v>
      </c>
      <c r="D79" s="66" t="s">
        <v>5</v>
      </c>
      <c r="E79" s="73">
        <v>0</v>
      </c>
      <c r="F79" s="73">
        <v>1.83</v>
      </c>
      <c r="G79" s="68">
        <v>0</v>
      </c>
      <c r="H79" s="68">
        <f>'[1]Green Sheet CIR ADJ'!N135</f>
        <v>1029</v>
      </c>
      <c r="I79" s="68">
        <v>0</v>
      </c>
      <c r="J79" s="68">
        <v>0</v>
      </c>
      <c r="K79" s="68">
        <f t="shared" si="12"/>
        <v>1029</v>
      </c>
      <c r="L79" s="73">
        <v>0.65</v>
      </c>
      <c r="M79" s="65">
        <v>0</v>
      </c>
      <c r="N79" s="73">
        <v>0</v>
      </c>
      <c r="O79" s="68">
        <f t="shared" si="10"/>
        <v>0</v>
      </c>
      <c r="P79" s="68">
        <f t="shared" si="15"/>
        <v>0</v>
      </c>
      <c r="Q79" s="68">
        <v>0</v>
      </c>
      <c r="R79" s="68">
        <f t="shared" si="14"/>
        <v>2897.0307692307692</v>
      </c>
    </row>
    <row r="80" spans="1:18" ht="15" customHeight="1">
      <c r="A80" s="67">
        <v>37</v>
      </c>
      <c r="B80" s="66" t="s">
        <v>46</v>
      </c>
      <c r="C80" s="66" t="s">
        <v>714</v>
      </c>
      <c r="D80" s="66" t="s">
        <v>671</v>
      </c>
      <c r="E80" s="73">
        <v>1.1100000000000001</v>
      </c>
      <c r="F80" s="73">
        <v>0</v>
      </c>
      <c r="G80" s="68">
        <f>'[1]Green Sheet CIR ADJ'!N138</f>
        <v>4917</v>
      </c>
      <c r="H80" s="68">
        <v>0</v>
      </c>
      <c r="I80" s="68">
        <v>0</v>
      </c>
      <c r="J80" s="68">
        <v>0</v>
      </c>
      <c r="K80" s="68">
        <f t="shared" si="12"/>
        <v>4917</v>
      </c>
      <c r="L80" s="73">
        <v>0.6</v>
      </c>
      <c r="M80" s="73">
        <v>0.4</v>
      </c>
      <c r="N80" s="73">
        <v>0.2394</v>
      </c>
      <c r="O80" s="68">
        <f t="shared" si="10"/>
        <v>9096.4500000000025</v>
      </c>
      <c r="P80" s="68">
        <f t="shared" si="15"/>
        <v>13644.675000000001</v>
      </c>
      <c r="Q80" s="68">
        <f>O80/M80</f>
        <v>22741.125000000004</v>
      </c>
      <c r="R80" s="68">
        <f t="shared" si="14"/>
        <v>0</v>
      </c>
    </row>
    <row r="81" spans="1:18" ht="15" customHeight="1">
      <c r="A81" s="67">
        <v>37</v>
      </c>
      <c r="B81" s="66" t="s">
        <v>46</v>
      </c>
      <c r="C81" s="66" t="s">
        <v>711</v>
      </c>
      <c r="D81" s="66" t="s">
        <v>671</v>
      </c>
      <c r="E81" s="73">
        <v>0</v>
      </c>
      <c r="F81" s="73">
        <v>1.38</v>
      </c>
      <c r="G81" s="70">
        <v>0</v>
      </c>
      <c r="H81" s="70">
        <f>'[1]Green Sheet CIR ADJ'!N140</f>
        <v>2863</v>
      </c>
      <c r="I81" s="68">
        <v>0</v>
      </c>
      <c r="J81" s="68">
        <v>0</v>
      </c>
      <c r="K81" s="68">
        <f t="shared" si="12"/>
        <v>2863</v>
      </c>
      <c r="L81" s="73">
        <v>0.6</v>
      </c>
      <c r="M81" s="73">
        <v>0</v>
      </c>
      <c r="N81" s="73">
        <v>0</v>
      </c>
      <c r="O81" s="68">
        <f t="shared" si="10"/>
        <v>0</v>
      </c>
      <c r="P81" s="68">
        <f t="shared" si="15"/>
        <v>0</v>
      </c>
      <c r="Q81" s="68">
        <v>0</v>
      </c>
      <c r="R81" s="68">
        <f t="shared" si="14"/>
        <v>6584.9</v>
      </c>
    </row>
    <row r="82" spans="1:18" ht="15" customHeight="1">
      <c r="A82" s="67">
        <v>37</v>
      </c>
      <c r="B82" s="66" t="s">
        <v>46</v>
      </c>
      <c r="C82" s="66" t="s">
        <v>711</v>
      </c>
      <c r="D82" s="66" t="s">
        <v>5</v>
      </c>
      <c r="E82" s="73">
        <v>0</v>
      </c>
      <c r="F82" s="73">
        <v>1.38</v>
      </c>
      <c r="G82" s="70">
        <v>0</v>
      </c>
      <c r="H82" s="70">
        <f>'[1]Green Sheet CIR ADJ'!N141</f>
        <v>7326</v>
      </c>
      <c r="I82" s="68">
        <v>0</v>
      </c>
      <c r="J82" s="68">
        <v>0</v>
      </c>
      <c r="K82" s="68">
        <f t="shared" ref="K82:K113" si="16">G82+H82+I82+J82</f>
        <v>7326</v>
      </c>
      <c r="L82" s="73">
        <v>0.65</v>
      </c>
      <c r="M82" s="73">
        <v>0</v>
      </c>
      <c r="N82" s="73">
        <v>0</v>
      </c>
      <c r="O82" s="68">
        <f t="shared" si="10"/>
        <v>0</v>
      </c>
      <c r="P82" s="68">
        <f t="shared" si="15"/>
        <v>0</v>
      </c>
      <c r="Q82" s="68">
        <v>0</v>
      </c>
      <c r="R82" s="68">
        <f t="shared" si="14"/>
        <v>15553.661538461536</v>
      </c>
    </row>
    <row r="83" spans="1:18" ht="15" customHeight="1">
      <c r="A83" s="67">
        <v>37</v>
      </c>
      <c r="B83" s="66" t="s">
        <v>34</v>
      </c>
      <c r="C83" s="66" t="s">
        <v>715</v>
      </c>
      <c r="D83" s="66" t="s">
        <v>5</v>
      </c>
      <c r="E83" s="73">
        <v>0</v>
      </c>
      <c r="F83" s="73">
        <v>1.74</v>
      </c>
      <c r="G83" s="70">
        <v>0</v>
      </c>
      <c r="H83" s="68">
        <f>'[1]Green Sheet CIR ADJ'!N143</f>
        <v>3757</v>
      </c>
      <c r="I83" s="68">
        <v>0</v>
      </c>
      <c r="J83" s="68">
        <v>0</v>
      </c>
      <c r="K83" s="68">
        <f t="shared" si="16"/>
        <v>3757</v>
      </c>
      <c r="L83" s="73">
        <v>0.65</v>
      </c>
      <c r="M83" s="73">
        <v>0</v>
      </c>
      <c r="N83" s="73">
        <v>0</v>
      </c>
      <c r="O83" s="68">
        <f t="shared" si="10"/>
        <v>0</v>
      </c>
      <c r="P83" s="68">
        <f t="shared" si="15"/>
        <v>0</v>
      </c>
      <c r="Q83" s="68">
        <v>0</v>
      </c>
      <c r="R83" s="68">
        <f t="shared" si="14"/>
        <v>10057.200000000001</v>
      </c>
    </row>
    <row r="84" spans="1:18" ht="15" customHeight="1">
      <c r="A84" s="67">
        <v>37</v>
      </c>
      <c r="B84" s="66" t="s">
        <v>34</v>
      </c>
      <c r="C84" s="66" t="s">
        <v>716</v>
      </c>
      <c r="D84" s="66" t="s">
        <v>671</v>
      </c>
      <c r="E84" s="73">
        <v>0</v>
      </c>
      <c r="F84" s="73">
        <v>1.74</v>
      </c>
      <c r="G84" s="70">
        <v>0</v>
      </c>
      <c r="H84" s="68">
        <f>'[1]Green Sheet CIR ADJ'!N142</f>
        <v>245</v>
      </c>
      <c r="I84" s="68">
        <v>0</v>
      </c>
      <c r="J84" s="68">
        <v>0</v>
      </c>
      <c r="K84" s="68">
        <f t="shared" si="16"/>
        <v>245</v>
      </c>
      <c r="L84" s="73">
        <v>0.55000000000000004</v>
      </c>
      <c r="M84" s="73">
        <v>0</v>
      </c>
      <c r="N84" s="73">
        <v>0</v>
      </c>
      <c r="O84" s="68">
        <f t="shared" si="10"/>
        <v>0</v>
      </c>
      <c r="P84" s="68">
        <f t="shared" si="15"/>
        <v>0</v>
      </c>
      <c r="Q84" s="68">
        <v>0</v>
      </c>
      <c r="R84" s="68">
        <f t="shared" si="14"/>
        <v>775.09090909090901</v>
      </c>
    </row>
    <row r="85" spans="1:18" ht="15" customHeight="1">
      <c r="A85" s="67">
        <v>39</v>
      </c>
      <c r="B85" s="66" t="s">
        <v>145</v>
      </c>
      <c r="C85" s="66" t="s">
        <v>717</v>
      </c>
      <c r="D85" s="66" t="s">
        <v>671</v>
      </c>
      <c r="E85" s="73">
        <v>1.2</v>
      </c>
      <c r="F85" s="73">
        <v>0</v>
      </c>
      <c r="G85" s="68">
        <f>'[1]Green Sheet CIR ADJ'!N151</f>
        <v>1029</v>
      </c>
      <c r="H85" s="68">
        <v>0</v>
      </c>
      <c r="I85" s="68">
        <v>0</v>
      </c>
      <c r="J85" s="68">
        <v>0</v>
      </c>
      <c r="K85" s="68">
        <f t="shared" si="16"/>
        <v>1029</v>
      </c>
      <c r="L85" s="73">
        <f>'[1]Upper Colorado'!M5</f>
        <v>0.5</v>
      </c>
      <c r="M85" s="73">
        <f>'[1]Upper Colorado'!N5</f>
        <v>0.7</v>
      </c>
      <c r="N85" s="73">
        <f>'[1]Upper Colorado'!O5</f>
        <v>0.35</v>
      </c>
      <c r="O85" s="68">
        <f t="shared" si="10"/>
        <v>2469.6</v>
      </c>
      <c r="P85" s="68">
        <f t="shared" si="15"/>
        <v>1058.4000000000001</v>
      </c>
      <c r="Q85" s="68">
        <f>O85/M85</f>
        <v>3528</v>
      </c>
      <c r="R85" s="68">
        <f t="shared" si="14"/>
        <v>0</v>
      </c>
    </row>
    <row r="86" spans="1:18" ht="15" customHeight="1">
      <c r="A86" s="67">
        <v>39</v>
      </c>
      <c r="B86" s="66" t="s">
        <v>1</v>
      </c>
      <c r="C86" s="87" t="s">
        <v>719</v>
      </c>
      <c r="D86" s="66" t="s">
        <v>671</v>
      </c>
      <c r="E86" s="73">
        <v>1</v>
      </c>
      <c r="F86" s="73">
        <v>1</v>
      </c>
      <c r="G86" s="68">
        <v>22519</v>
      </c>
      <c r="H86" s="68">
        <v>500</v>
      </c>
      <c r="I86" s="68">
        <v>210</v>
      </c>
      <c r="J86" s="68">
        <v>70</v>
      </c>
      <c r="K86" s="68">
        <f t="shared" si="16"/>
        <v>23299</v>
      </c>
      <c r="L86" s="73">
        <v>0.5</v>
      </c>
      <c r="M86" s="73">
        <v>0.6</v>
      </c>
      <c r="N86" s="73">
        <v>0.3</v>
      </c>
      <c r="O86" s="68">
        <f t="shared" si="10"/>
        <v>45458</v>
      </c>
      <c r="P86" s="68">
        <f t="shared" si="15"/>
        <v>30305.333333333343</v>
      </c>
      <c r="Q86" s="68">
        <f>O86/M86</f>
        <v>75763.333333333343</v>
      </c>
      <c r="R86" s="68">
        <f t="shared" si="14"/>
        <v>1140</v>
      </c>
    </row>
    <row r="87" spans="1:18" ht="15" customHeight="1">
      <c r="A87" s="67">
        <v>39</v>
      </c>
      <c r="B87" s="66" t="s">
        <v>1</v>
      </c>
      <c r="C87" s="66" t="s">
        <v>720</v>
      </c>
      <c r="D87" s="66" t="s">
        <v>671</v>
      </c>
      <c r="E87" s="73">
        <v>1.59</v>
      </c>
      <c r="F87" s="73">
        <v>0</v>
      </c>
      <c r="G87" s="68">
        <v>1070</v>
      </c>
      <c r="H87" s="68">
        <v>0</v>
      </c>
      <c r="I87" s="68">
        <v>0</v>
      </c>
      <c r="J87" s="68">
        <v>0</v>
      </c>
      <c r="K87" s="68">
        <f t="shared" si="16"/>
        <v>1070</v>
      </c>
      <c r="L87" s="73">
        <v>0.55000000000000004</v>
      </c>
      <c r="M87" s="73">
        <v>0.7</v>
      </c>
      <c r="N87" s="73">
        <v>0.39</v>
      </c>
      <c r="O87" s="68">
        <f t="shared" si="10"/>
        <v>3093.2727272727275</v>
      </c>
      <c r="P87" s="68">
        <f t="shared" si="15"/>
        <v>1325.6883116883123</v>
      </c>
      <c r="Q87" s="68">
        <f>O87/M87</f>
        <v>4418.9610389610398</v>
      </c>
      <c r="R87" s="68">
        <f t="shared" si="14"/>
        <v>0</v>
      </c>
    </row>
    <row r="88" spans="1:18" ht="15" customHeight="1">
      <c r="A88" s="67">
        <v>39</v>
      </c>
      <c r="B88" s="66" t="s">
        <v>1</v>
      </c>
      <c r="C88" s="66" t="s">
        <v>721</v>
      </c>
      <c r="D88" s="66" t="s">
        <v>671</v>
      </c>
      <c r="E88" s="73">
        <v>1.38</v>
      </c>
      <c r="F88" s="73">
        <v>0</v>
      </c>
      <c r="G88" s="68">
        <f>'[1]Green Sheet CIR ADJ'!N148</f>
        <v>972</v>
      </c>
      <c r="H88" s="68">
        <v>0</v>
      </c>
      <c r="I88" s="68">
        <v>0</v>
      </c>
      <c r="J88" s="68">
        <v>0</v>
      </c>
      <c r="K88" s="68">
        <f t="shared" si="16"/>
        <v>972</v>
      </c>
      <c r="L88" s="73">
        <v>0.4</v>
      </c>
      <c r="M88" s="73">
        <v>0.7</v>
      </c>
      <c r="N88" s="73">
        <v>0.28000000000000003</v>
      </c>
      <c r="O88" s="68">
        <f t="shared" si="10"/>
        <v>3353.3999999999996</v>
      </c>
      <c r="P88" s="68">
        <f t="shared" si="15"/>
        <v>1437.1714285714288</v>
      </c>
      <c r="Q88" s="68">
        <f>O88/M88</f>
        <v>4790.5714285714284</v>
      </c>
      <c r="R88" s="68">
        <f t="shared" si="14"/>
        <v>0</v>
      </c>
    </row>
    <row r="89" spans="1:18" ht="15" customHeight="1">
      <c r="A89" s="67">
        <v>39</v>
      </c>
      <c r="B89" s="66" t="s">
        <v>145</v>
      </c>
      <c r="C89" s="90" t="s">
        <v>718</v>
      </c>
      <c r="D89" s="66" t="s">
        <v>671</v>
      </c>
      <c r="E89" s="73">
        <f>'[1]Upper Colorado'!F5</f>
        <v>1.34</v>
      </c>
      <c r="F89" s="73">
        <f>'[1]Upper Colorado'!G5</f>
        <v>0</v>
      </c>
      <c r="G89" s="68">
        <f>'[1]Green Sheet CIR ADJ'!N152</f>
        <v>341</v>
      </c>
      <c r="H89" s="68">
        <f>'[1]Upper Colorado'!I5</f>
        <v>0</v>
      </c>
      <c r="I89" s="68">
        <f>'[1]Upper Colorado'!J5</f>
        <v>0</v>
      </c>
      <c r="J89" s="68">
        <f>'[1]Upper Colorado'!K5</f>
        <v>0</v>
      </c>
      <c r="K89" s="68">
        <f t="shared" si="16"/>
        <v>341</v>
      </c>
      <c r="L89" s="73">
        <f>'[1]Upper Colorado'!M5</f>
        <v>0.5</v>
      </c>
      <c r="M89" s="73">
        <f>'[1]Upper Colorado'!N5</f>
        <v>0.7</v>
      </c>
      <c r="N89" s="73">
        <f>'[1]Upper Colorado'!O5</f>
        <v>0.35</v>
      </c>
      <c r="O89" s="68">
        <f t="shared" si="10"/>
        <v>913.88000000000011</v>
      </c>
      <c r="P89" s="68">
        <f t="shared" si="15"/>
        <v>391.66285714285732</v>
      </c>
      <c r="Q89" s="68">
        <f>O89/M89</f>
        <v>1305.5428571428574</v>
      </c>
      <c r="R89" s="68">
        <f t="shared" si="14"/>
        <v>0</v>
      </c>
    </row>
    <row r="90" spans="1:18" ht="15" customHeight="1">
      <c r="A90" s="67">
        <v>39</v>
      </c>
      <c r="B90" s="66" t="s">
        <v>1</v>
      </c>
      <c r="C90" s="66" t="s">
        <v>722</v>
      </c>
      <c r="D90" s="66" t="s">
        <v>315</v>
      </c>
      <c r="E90" s="73">
        <v>0</v>
      </c>
      <c r="F90" s="73">
        <v>1.54</v>
      </c>
      <c r="G90" s="69">
        <v>0</v>
      </c>
      <c r="H90" s="68">
        <f>'[1]Green Sheet CIR ADJ'!N149</f>
        <v>16</v>
      </c>
      <c r="I90" s="68">
        <v>0</v>
      </c>
      <c r="J90" s="68">
        <v>0</v>
      </c>
      <c r="K90" s="68">
        <f t="shared" si="16"/>
        <v>16</v>
      </c>
      <c r="L90" s="73">
        <v>0.85</v>
      </c>
      <c r="M90" s="65">
        <v>0</v>
      </c>
      <c r="N90" s="73">
        <v>0</v>
      </c>
      <c r="O90" s="68">
        <f>(H90+I90)*E90/L90</f>
        <v>0</v>
      </c>
      <c r="P90" s="68">
        <f t="shared" si="15"/>
        <v>0</v>
      </c>
      <c r="Q90" s="68">
        <v>0</v>
      </c>
      <c r="R90" s="68">
        <f t="shared" si="14"/>
        <v>28.988235294117647</v>
      </c>
    </row>
    <row r="91" spans="1:18" ht="15" customHeight="1">
      <c r="A91" s="67">
        <v>39</v>
      </c>
      <c r="B91" s="66" t="s">
        <v>1</v>
      </c>
      <c r="C91" s="66" t="s">
        <v>722</v>
      </c>
      <c r="D91" s="66" t="s">
        <v>671</v>
      </c>
      <c r="E91" s="73">
        <v>1.41</v>
      </c>
      <c r="F91" s="73">
        <v>0</v>
      </c>
      <c r="G91" s="68">
        <f>'[1]Green Sheet CIR ADJ'!N150</f>
        <v>1595</v>
      </c>
      <c r="H91" s="68">
        <v>0</v>
      </c>
      <c r="I91" s="68">
        <v>0</v>
      </c>
      <c r="J91" s="68">
        <v>0</v>
      </c>
      <c r="K91" s="68">
        <f t="shared" si="16"/>
        <v>1595</v>
      </c>
      <c r="L91" s="73">
        <v>0.5</v>
      </c>
      <c r="M91" s="73">
        <v>0.7</v>
      </c>
      <c r="N91" s="73">
        <v>0.35</v>
      </c>
      <c r="O91" s="68">
        <f t="shared" ref="O91:O103" si="17">(G91+I91)*E91/L91</f>
        <v>4497.8999999999996</v>
      </c>
      <c r="P91" s="68">
        <f t="shared" si="15"/>
        <v>1927.6714285714288</v>
      </c>
      <c r="Q91" s="68">
        <f>O91/M91</f>
        <v>6425.5714285714284</v>
      </c>
      <c r="R91" s="68">
        <f t="shared" si="14"/>
        <v>0</v>
      </c>
    </row>
    <row r="92" spans="1:18" ht="15" customHeight="1">
      <c r="A92" s="67">
        <v>41</v>
      </c>
      <c r="B92" s="66" t="s">
        <v>58</v>
      </c>
      <c r="C92" s="66" t="s">
        <v>723</v>
      </c>
      <c r="D92" s="66" t="s">
        <v>5</v>
      </c>
      <c r="E92" s="73">
        <v>0</v>
      </c>
      <c r="F92" s="73">
        <v>1.23</v>
      </c>
      <c r="G92" s="69">
        <v>0</v>
      </c>
      <c r="H92" s="68">
        <f>'[1]Green Sheet CIR ADJ'!N156</f>
        <v>11629</v>
      </c>
      <c r="I92" s="68">
        <v>0</v>
      </c>
      <c r="J92" s="68">
        <v>0</v>
      </c>
      <c r="K92" s="68">
        <f t="shared" si="16"/>
        <v>11629</v>
      </c>
      <c r="L92" s="73">
        <v>0.7</v>
      </c>
      <c r="M92" s="73">
        <v>0</v>
      </c>
      <c r="N92" s="73">
        <v>0</v>
      </c>
      <c r="O92" s="68">
        <f t="shared" si="17"/>
        <v>0</v>
      </c>
      <c r="P92" s="68">
        <v>0</v>
      </c>
      <c r="Q92" s="68">
        <v>0</v>
      </c>
      <c r="R92" s="68">
        <f t="shared" ref="R92:R120" si="18">(H92+J92)*F92/L92</f>
        <v>20433.814285714288</v>
      </c>
    </row>
    <row r="93" spans="1:18" ht="15" customHeight="1">
      <c r="A93" s="67">
        <v>41</v>
      </c>
      <c r="B93" s="66" t="s">
        <v>58</v>
      </c>
      <c r="C93" s="66" t="s">
        <v>724</v>
      </c>
      <c r="D93" s="66" t="s">
        <v>5</v>
      </c>
      <c r="E93" s="73">
        <v>0</v>
      </c>
      <c r="F93" s="73">
        <v>1.23</v>
      </c>
      <c r="G93" s="69">
        <v>0</v>
      </c>
      <c r="H93" s="68">
        <f>'[1]Green Sheet CIR ADJ'!N158</f>
        <v>54072</v>
      </c>
      <c r="I93" s="68">
        <v>0</v>
      </c>
      <c r="J93" s="68">
        <v>0</v>
      </c>
      <c r="K93" s="68">
        <f t="shared" si="16"/>
        <v>54072</v>
      </c>
      <c r="L93" s="73">
        <v>0.7</v>
      </c>
      <c r="M93" s="73">
        <v>0</v>
      </c>
      <c r="N93" s="73">
        <v>0</v>
      </c>
      <c r="O93" s="68">
        <f t="shared" si="17"/>
        <v>0</v>
      </c>
      <c r="P93" s="68">
        <v>0</v>
      </c>
      <c r="Q93" s="68">
        <v>0</v>
      </c>
      <c r="R93" s="68">
        <f t="shared" si="18"/>
        <v>95012.228571428568</v>
      </c>
    </row>
    <row r="94" spans="1:18" ht="15" customHeight="1">
      <c r="A94" s="67">
        <v>43</v>
      </c>
      <c r="B94" s="66" t="s">
        <v>1</v>
      </c>
      <c r="C94" s="66" t="s">
        <v>726</v>
      </c>
      <c r="D94" s="66" t="s">
        <v>671</v>
      </c>
      <c r="E94" s="73">
        <v>1.35</v>
      </c>
      <c r="F94" s="73">
        <v>0</v>
      </c>
      <c r="G94" s="68">
        <f>'[1]Green Sheet CIR ADJ'!N162</f>
        <v>490</v>
      </c>
      <c r="H94" s="68">
        <v>0</v>
      </c>
      <c r="I94" s="68">
        <v>0</v>
      </c>
      <c r="J94" s="68">
        <v>0</v>
      </c>
      <c r="K94" s="68">
        <f t="shared" si="16"/>
        <v>490</v>
      </c>
      <c r="L94" s="73">
        <v>0.5</v>
      </c>
      <c r="M94" s="73">
        <v>0.7</v>
      </c>
      <c r="N94" s="73">
        <v>0.35</v>
      </c>
      <c r="O94" s="68">
        <f t="shared" si="17"/>
        <v>1323</v>
      </c>
      <c r="P94" s="68">
        <f t="shared" ref="P94:P103" si="19">Q94-O94</f>
        <v>567.00000000000023</v>
      </c>
      <c r="Q94" s="68">
        <f t="shared" ref="Q94:Q103" si="20">O94/M94</f>
        <v>1890.0000000000002</v>
      </c>
      <c r="R94" s="68">
        <f t="shared" si="18"/>
        <v>0</v>
      </c>
    </row>
    <row r="95" spans="1:18" ht="15" customHeight="1">
      <c r="A95" s="67">
        <v>43</v>
      </c>
      <c r="B95" s="66" t="s">
        <v>1</v>
      </c>
      <c r="C95" s="66" t="s">
        <v>727</v>
      </c>
      <c r="D95" s="66" t="s">
        <v>671</v>
      </c>
      <c r="E95" s="73">
        <f>[1]MRGCD!F63</f>
        <v>2.31</v>
      </c>
      <c r="F95" s="73">
        <f>[1]MRGCD!G63</f>
        <v>2.31</v>
      </c>
      <c r="G95" s="68">
        <v>4034</v>
      </c>
      <c r="H95" s="68">
        <f>[1]MRGCD!I63</f>
        <v>0</v>
      </c>
      <c r="I95" s="68">
        <v>371</v>
      </c>
      <c r="J95" s="68">
        <v>124</v>
      </c>
      <c r="K95" s="68">
        <f t="shared" si="16"/>
        <v>4529</v>
      </c>
      <c r="L95" s="73">
        <f>[1]MRGCD!M63</f>
        <v>0.5</v>
      </c>
      <c r="M95" s="73">
        <f>[1]MRGCD!N63</f>
        <v>0.69</v>
      </c>
      <c r="N95" s="73">
        <f>[1]MRGCD!O63</f>
        <v>0.35</v>
      </c>
      <c r="O95" s="68">
        <f t="shared" si="17"/>
        <v>20351.100000000002</v>
      </c>
      <c r="P95" s="68">
        <f t="shared" si="19"/>
        <v>9143.2478260869611</v>
      </c>
      <c r="Q95" s="68">
        <f t="shared" si="20"/>
        <v>29494.347826086963</v>
      </c>
      <c r="R95" s="68">
        <f t="shared" si="18"/>
        <v>572.88</v>
      </c>
    </row>
    <row r="96" spans="1:18" ht="15" customHeight="1">
      <c r="A96" s="67">
        <v>43</v>
      </c>
      <c r="B96" s="66" t="s">
        <v>1</v>
      </c>
      <c r="C96" s="66" t="s">
        <v>725</v>
      </c>
      <c r="D96" s="66" t="s">
        <v>671</v>
      </c>
      <c r="E96" s="73">
        <v>1.3</v>
      </c>
      <c r="F96" s="73">
        <v>0</v>
      </c>
      <c r="G96" s="70">
        <f>'[1]Green Sheet CIR ADJ'!N161</f>
        <v>1213</v>
      </c>
      <c r="H96" s="70">
        <v>0</v>
      </c>
      <c r="I96" s="68">
        <v>0</v>
      </c>
      <c r="J96" s="68">
        <v>0</v>
      </c>
      <c r="K96" s="68">
        <f t="shared" si="16"/>
        <v>1213</v>
      </c>
      <c r="L96" s="73">
        <v>0.5</v>
      </c>
      <c r="M96" s="73">
        <v>0.7</v>
      </c>
      <c r="N96" s="73">
        <v>0.35</v>
      </c>
      <c r="O96" s="68">
        <f t="shared" si="17"/>
        <v>3153.8</v>
      </c>
      <c r="P96" s="68">
        <f t="shared" si="19"/>
        <v>1351.6285714285714</v>
      </c>
      <c r="Q96" s="68">
        <f t="shared" si="20"/>
        <v>4505.4285714285716</v>
      </c>
      <c r="R96" s="68">
        <f t="shared" si="18"/>
        <v>0</v>
      </c>
    </row>
    <row r="97" spans="1:18" ht="15" customHeight="1">
      <c r="A97" s="67">
        <v>45</v>
      </c>
      <c r="B97" s="66" t="s">
        <v>145</v>
      </c>
      <c r="C97" s="66" t="s">
        <v>728</v>
      </c>
      <c r="D97" s="66" t="s">
        <v>671</v>
      </c>
      <c r="E97" s="73">
        <f>'[1]Upper Colorado'!F6</f>
        <v>2.09</v>
      </c>
      <c r="F97" s="73">
        <f>'[1]Upper Colorado'!G6</f>
        <v>0</v>
      </c>
      <c r="G97" s="68">
        <v>3551</v>
      </c>
      <c r="H97" s="68">
        <f>'[1]Upper Colorado'!I6</f>
        <v>0</v>
      </c>
      <c r="I97" s="68">
        <f>'[1]Upper Colorado'!J6</f>
        <v>0</v>
      </c>
      <c r="J97" s="68">
        <f>'[1]Upper Colorado'!K6</f>
        <v>0</v>
      </c>
      <c r="K97" s="68">
        <f t="shared" si="16"/>
        <v>3551</v>
      </c>
      <c r="L97" s="73">
        <f>'[1]Upper Colorado'!M6</f>
        <v>0.55000000000000004</v>
      </c>
      <c r="M97" s="73">
        <f>'[1]Upper Colorado'!N6</f>
        <v>0.7</v>
      </c>
      <c r="N97" s="73">
        <f>'[1]Upper Colorado'!O6</f>
        <v>0.38500000000000001</v>
      </c>
      <c r="O97" s="68">
        <f t="shared" si="17"/>
        <v>13493.799999999997</v>
      </c>
      <c r="P97" s="68">
        <f t="shared" si="19"/>
        <v>5783.0571428571438</v>
      </c>
      <c r="Q97" s="68">
        <f t="shared" si="20"/>
        <v>19276.857142857141</v>
      </c>
      <c r="R97" s="68">
        <f t="shared" si="18"/>
        <v>0</v>
      </c>
    </row>
    <row r="98" spans="1:18" ht="15" customHeight="1">
      <c r="A98" s="67">
        <v>45</v>
      </c>
      <c r="B98" s="66" t="s">
        <v>145</v>
      </c>
      <c r="C98" s="66" t="s">
        <v>728</v>
      </c>
      <c r="D98" s="66" t="s">
        <v>5</v>
      </c>
      <c r="E98" s="73">
        <f>'[1]Upper Colorado'!F7</f>
        <v>2.09</v>
      </c>
      <c r="F98" s="73">
        <f>'[1]Upper Colorado'!G7</f>
        <v>0</v>
      </c>
      <c r="G98" s="68">
        <v>1184</v>
      </c>
      <c r="H98" s="68">
        <f>'[1]Upper Colorado'!I7</f>
        <v>0</v>
      </c>
      <c r="I98" s="68">
        <f>'[1]Upper Colorado'!J7</f>
        <v>0</v>
      </c>
      <c r="J98" s="68">
        <f>'[1]Upper Colorado'!K7</f>
        <v>0</v>
      </c>
      <c r="K98" s="68">
        <f t="shared" si="16"/>
        <v>1184</v>
      </c>
      <c r="L98" s="73">
        <f>'[1]Upper Colorado'!M7</f>
        <v>0.65</v>
      </c>
      <c r="M98" s="73">
        <f>'[1]Upper Colorado'!N7</f>
        <v>0.7</v>
      </c>
      <c r="N98" s="73">
        <f>'[1]Upper Colorado'!O7</f>
        <v>0.45499999999999996</v>
      </c>
      <c r="O98" s="68">
        <f t="shared" si="17"/>
        <v>3807.0153846153844</v>
      </c>
      <c r="P98" s="68">
        <f t="shared" si="19"/>
        <v>1631.5780219780227</v>
      </c>
      <c r="Q98" s="68">
        <f t="shared" si="20"/>
        <v>5438.5934065934071</v>
      </c>
      <c r="R98" s="68">
        <f t="shared" si="18"/>
        <v>0</v>
      </c>
    </row>
    <row r="99" spans="1:18" ht="15" customHeight="1">
      <c r="A99" s="67">
        <v>45</v>
      </c>
      <c r="B99" s="66" t="s">
        <v>145</v>
      </c>
      <c r="C99" s="66" t="s">
        <v>729</v>
      </c>
      <c r="D99" s="66" t="s">
        <v>671</v>
      </c>
      <c r="E99" s="73">
        <v>2.2200000000000002</v>
      </c>
      <c r="F99" s="73">
        <f>'[1]Upper Colorado'!G8</f>
        <v>0</v>
      </c>
      <c r="G99" s="68">
        <f>'[1]Upper Colorado'!H8</f>
        <v>457</v>
      </c>
      <c r="H99" s="68">
        <f>'[1]Upper Colorado'!I8</f>
        <v>0</v>
      </c>
      <c r="I99" s="68">
        <f>'[1]Upper Colorado'!J8</f>
        <v>0</v>
      </c>
      <c r="J99" s="68">
        <f>'[1]Upper Colorado'!K8</f>
        <v>0</v>
      </c>
      <c r="K99" s="68">
        <f t="shared" si="16"/>
        <v>457</v>
      </c>
      <c r="L99" s="73">
        <f>'[1]Upper Colorado'!M8</f>
        <v>2.25</v>
      </c>
      <c r="M99" s="73">
        <f>'[1]Upper Colorado'!N8</f>
        <v>0.7</v>
      </c>
      <c r="N99" s="73">
        <f>'[1]Upper Colorado'!O8</f>
        <v>1.575</v>
      </c>
      <c r="O99" s="68">
        <f t="shared" si="17"/>
        <v>450.90666666666669</v>
      </c>
      <c r="P99" s="68">
        <f t="shared" si="19"/>
        <v>193.24571428571431</v>
      </c>
      <c r="Q99" s="68">
        <f t="shared" si="20"/>
        <v>644.15238095238101</v>
      </c>
      <c r="R99" s="68">
        <f t="shared" si="18"/>
        <v>0</v>
      </c>
    </row>
    <row r="100" spans="1:18" ht="15" customHeight="1">
      <c r="A100" s="67">
        <v>45</v>
      </c>
      <c r="B100" s="66" t="s">
        <v>145</v>
      </c>
      <c r="C100" s="66" t="s">
        <v>730</v>
      </c>
      <c r="D100" s="66" t="s">
        <v>671</v>
      </c>
      <c r="E100" s="73">
        <f>'[1]Upper Colorado'!F9</f>
        <v>2.61</v>
      </c>
      <c r="F100" s="73">
        <f>'[1]Upper Colorado'!G9</f>
        <v>0</v>
      </c>
      <c r="G100" s="68">
        <v>62</v>
      </c>
      <c r="H100" s="68">
        <f>'[1]Upper Colorado'!I9</f>
        <v>0</v>
      </c>
      <c r="I100" s="68">
        <f>'[1]Upper Colorado'!J9</f>
        <v>0</v>
      </c>
      <c r="J100" s="68">
        <f>'[1]Upper Colorado'!K9</f>
        <v>0</v>
      </c>
      <c r="K100" s="68">
        <f t="shared" si="16"/>
        <v>62</v>
      </c>
      <c r="L100" s="73">
        <f>'[1]Upper Colorado'!M9</f>
        <v>0.55000000000000004</v>
      </c>
      <c r="M100" s="73">
        <f>'[1]Upper Colorado'!N9</f>
        <v>0.72</v>
      </c>
      <c r="N100" s="73">
        <f>'[1]Upper Colorado'!O9</f>
        <v>0.39600000000000002</v>
      </c>
      <c r="O100" s="68">
        <f t="shared" si="17"/>
        <v>294.21818181818179</v>
      </c>
      <c r="P100" s="68">
        <f t="shared" si="19"/>
        <v>114.41818181818184</v>
      </c>
      <c r="Q100" s="68">
        <f t="shared" si="20"/>
        <v>408.63636363636363</v>
      </c>
      <c r="R100" s="68">
        <f t="shared" si="18"/>
        <v>0</v>
      </c>
    </row>
    <row r="101" spans="1:18" ht="15" customHeight="1">
      <c r="A101" s="67">
        <v>45</v>
      </c>
      <c r="B101" s="66" t="s">
        <v>145</v>
      </c>
      <c r="C101" s="66" t="s">
        <v>730</v>
      </c>
      <c r="D101" s="66" t="s">
        <v>5</v>
      </c>
      <c r="E101" s="73">
        <f>'[1]Upper Colorado'!F10</f>
        <v>2.61</v>
      </c>
      <c r="F101" s="73">
        <f>'[1]Upper Colorado'!G10</f>
        <v>0</v>
      </c>
      <c r="G101" s="68">
        <v>3014</v>
      </c>
      <c r="H101" s="68">
        <f>'[1]Upper Colorado'!I10</f>
        <v>0</v>
      </c>
      <c r="I101" s="68">
        <f>'[1]Upper Colorado'!J10</f>
        <v>0</v>
      </c>
      <c r="J101" s="68">
        <f>'[1]Upper Colorado'!K10</f>
        <v>0</v>
      </c>
      <c r="K101" s="68">
        <f t="shared" si="16"/>
        <v>3014</v>
      </c>
      <c r="L101" s="73">
        <f>'[1]Upper Colorado'!M10</f>
        <v>0.65</v>
      </c>
      <c r="M101" s="73">
        <f>'[1]Upper Colorado'!N10</f>
        <v>0.72</v>
      </c>
      <c r="N101" s="73">
        <f>'[1]Upper Colorado'!O10</f>
        <v>0.46799999999999997</v>
      </c>
      <c r="O101" s="68">
        <f t="shared" si="17"/>
        <v>12102.369230769231</v>
      </c>
      <c r="P101" s="68">
        <f t="shared" si="19"/>
        <v>4706.4769230769252</v>
      </c>
      <c r="Q101" s="68">
        <f t="shared" si="20"/>
        <v>16808.846153846156</v>
      </c>
      <c r="R101" s="68">
        <f t="shared" si="18"/>
        <v>0</v>
      </c>
    </row>
    <row r="102" spans="1:18" ht="15" customHeight="1">
      <c r="A102" s="67">
        <v>45</v>
      </c>
      <c r="B102" s="66" t="s">
        <v>145</v>
      </c>
      <c r="C102" s="66" t="s">
        <v>731</v>
      </c>
      <c r="D102" s="66" t="s">
        <v>671</v>
      </c>
      <c r="E102" s="73">
        <v>2.09</v>
      </c>
      <c r="F102" s="73">
        <f>'[1]Upper Colorado'!G11</f>
        <v>0</v>
      </c>
      <c r="G102" s="68">
        <v>2014</v>
      </c>
      <c r="H102" s="68">
        <f>'[1]Upper Colorado'!I11</f>
        <v>0</v>
      </c>
      <c r="I102" s="68">
        <f>'[1]Upper Colorado'!J11</f>
        <v>0</v>
      </c>
      <c r="J102" s="68">
        <f>'[1]Upper Colorado'!K11</f>
        <v>0</v>
      </c>
      <c r="K102" s="68">
        <f t="shared" si="16"/>
        <v>2014</v>
      </c>
      <c r="L102" s="73">
        <v>1.58</v>
      </c>
      <c r="M102" s="73">
        <f>'[1]Upper Colorado'!N11</f>
        <v>0.7</v>
      </c>
      <c r="N102" s="73">
        <f>'[1]Upper Colorado'!O11</f>
        <v>1.1000000000000001</v>
      </c>
      <c r="O102" s="68">
        <f t="shared" si="17"/>
        <v>2664.0886075949361</v>
      </c>
      <c r="P102" s="68">
        <f t="shared" si="19"/>
        <v>1141.75226039783</v>
      </c>
      <c r="Q102" s="68">
        <f t="shared" si="20"/>
        <v>3805.8408679927661</v>
      </c>
      <c r="R102" s="68">
        <f t="shared" si="18"/>
        <v>0</v>
      </c>
    </row>
    <row r="103" spans="1:18" ht="15" customHeight="1">
      <c r="A103" s="67">
        <v>45</v>
      </c>
      <c r="B103" s="66" t="s">
        <v>145</v>
      </c>
      <c r="C103" s="66" t="s">
        <v>855</v>
      </c>
      <c r="D103" s="66" t="s">
        <v>5</v>
      </c>
      <c r="E103" s="73">
        <v>2.09</v>
      </c>
      <c r="F103" s="73">
        <f>'[1]Upper Colorado'!G12</f>
        <v>0</v>
      </c>
      <c r="G103" s="68">
        <v>484</v>
      </c>
      <c r="H103" s="68">
        <f>'[1]Upper Colorado'!I12</f>
        <v>0</v>
      </c>
      <c r="I103" s="68">
        <f>'[1]Upper Colorado'!J12</f>
        <v>0</v>
      </c>
      <c r="J103" s="68">
        <f>'[1]Upper Colorado'!K12</f>
        <v>0</v>
      </c>
      <c r="K103" s="68">
        <f t="shared" si="16"/>
        <v>484</v>
      </c>
      <c r="L103" s="73">
        <v>1.86</v>
      </c>
      <c r="M103" s="73">
        <f>'[1]Upper Colorado'!N12</f>
        <v>0.7</v>
      </c>
      <c r="N103" s="73">
        <f>'[1]Upper Colorado'!O12</f>
        <v>1.3</v>
      </c>
      <c r="O103" s="68">
        <f t="shared" si="17"/>
        <v>543.84946236559131</v>
      </c>
      <c r="P103" s="68">
        <f t="shared" si="19"/>
        <v>233.07834101382491</v>
      </c>
      <c r="Q103" s="68">
        <f t="shared" si="20"/>
        <v>776.92780337941622</v>
      </c>
      <c r="R103" s="68">
        <f t="shared" si="18"/>
        <v>0</v>
      </c>
    </row>
    <row r="104" spans="1:18" ht="15" customHeight="1">
      <c r="A104" s="67">
        <v>45</v>
      </c>
      <c r="B104" s="66" t="s">
        <v>145</v>
      </c>
      <c r="C104" s="66" t="s">
        <v>856</v>
      </c>
      <c r="D104" s="66" t="s">
        <v>5</v>
      </c>
      <c r="E104" s="73">
        <v>2.1</v>
      </c>
      <c r="F104" s="73">
        <f>'[1]Upper Colorado'!G13</f>
        <v>0</v>
      </c>
      <c r="G104" s="68">
        <f>'[1]Upper Colorado'!H13</f>
        <v>65380</v>
      </c>
      <c r="H104" s="68">
        <f>'[1]Upper Colorado'!I13</f>
        <v>0</v>
      </c>
      <c r="I104" s="68">
        <f>'[1]Upper Colorado'!J13</f>
        <v>0</v>
      </c>
      <c r="J104" s="68">
        <f>'[1]Upper Colorado'!K13</f>
        <v>0</v>
      </c>
      <c r="K104" s="68">
        <f t="shared" si="16"/>
        <v>65380</v>
      </c>
      <c r="L104" s="73">
        <f>'[1]Upper Colorado'!M13</f>
        <v>0.93</v>
      </c>
      <c r="M104" s="73">
        <f>'[1]Upper Colorado'!N13</f>
        <v>0.87</v>
      </c>
      <c r="N104" s="73">
        <f>'[1]Upper Colorado'!O13</f>
        <v>0.81</v>
      </c>
      <c r="O104" s="68">
        <f>'[1]Upper Colorado'!P13</f>
        <v>148250</v>
      </c>
      <c r="P104" s="68">
        <f>'[1]Upper Colorado'!Q13</f>
        <v>23069</v>
      </c>
      <c r="Q104" s="68">
        <f>'[1]Upper Colorado'!R13</f>
        <v>171319</v>
      </c>
      <c r="R104" s="68">
        <f t="shared" si="18"/>
        <v>0</v>
      </c>
    </row>
    <row r="105" spans="1:18" ht="15" customHeight="1">
      <c r="A105" s="67">
        <v>45</v>
      </c>
      <c r="B105" s="66" t="s">
        <v>145</v>
      </c>
      <c r="C105" s="66" t="s">
        <v>732</v>
      </c>
      <c r="D105" s="66" t="s">
        <v>671</v>
      </c>
      <c r="E105" s="73">
        <f>'[1]Upper Colorado'!F14</f>
        <v>1.78</v>
      </c>
      <c r="F105" s="73">
        <f>'[1]Upper Colorado'!G14</f>
        <v>0</v>
      </c>
      <c r="G105" s="68">
        <v>345</v>
      </c>
      <c r="H105" s="68">
        <f>'[1]Upper Colorado'!I14</f>
        <v>0</v>
      </c>
      <c r="I105" s="68">
        <f>'[1]Upper Colorado'!J14</f>
        <v>0</v>
      </c>
      <c r="J105" s="68">
        <f>'[1]Upper Colorado'!K14</f>
        <v>0</v>
      </c>
      <c r="K105" s="68">
        <f t="shared" si="16"/>
        <v>345</v>
      </c>
      <c r="L105" s="73">
        <f>'[1]Upper Colorado'!M14</f>
        <v>0.55000000000000004</v>
      </c>
      <c r="M105" s="73">
        <f>'[1]Upper Colorado'!N14</f>
        <v>0.75</v>
      </c>
      <c r="N105" s="73">
        <f>'[1]Upper Colorado'!O14</f>
        <v>0.41250000000000003</v>
      </c>
      <c r="O105" s="68">
        <f t="shared" ref="O105:O120" si="21">(G105+I105)*E105/L105</f>
        <v>1116.5454545454545</v>
      </c>
      <c r="P105" s="68">
        <f t="shared" ref="P105:P120" si="22">Q105-O105</f>
        <v>372.18181818181824</v>
      </c>
      <c r="Q105" s="68">
        <f t="shared" ref="Q105:Q113" si="23">O105/M105</f>
        <v>1488.7272727272727</v>
      </c>
      <c r="R105" s="68">
        <f t="shared" si="18"/>
        <v>0</v>
      </c>
    </row>
    <row r="106" spans="1:18" ht="15" customHeight="1">
      <c r="A106" s="67">
        <v>45</v>
      </c>
      <c r="B106" s="66" t="s">
        <v>145</v>
      </c>
      <c r="C106" s="66" t="s">
        <v>732</v>
      </c>
      <c r="D106" s="66" t="s">
        <v>5</v>
      </c>
      <c r="E106" s="73">
        <f>'[1]Upper Colorado'!F15</f>
        <v>1.78</v>
      </c>
      <c r="F106" s="73">
        <f>'[1]Upper Colorado'!G15</f>
        <v>0</v>
      </c>
      <c r="G106" s="68">
        <v>61</v>
      </c>
      <c r="H106" s="68">
        <f>'[1]Upper Colorado'!I15</f>
        <v>0</v>
      </c>
      <c r="I106" s="68">
        <f>'[1]Upper Colorado'!J15</f>
        <v>0</v>
      </c>
      <c r="J106" s="68">
        <f>'[1]Upper Colorado'!K15</f>
        <v>0</v>
      </c>
      <c r="K106" s="68">
        <f t="shared" si="16"/>
        <v>61</v>
      </c>
      <c r="L106" s="73">
        <f>'[1]Upper Colorado'!M15</f>
        <v>0.65</v>
      </c>
      <c r="M106" s="73">
        <f>'[1]Upper Colorado'!N15</f>
        <v>0.75</v>
      </c>
      <c r="N106" s="73">
        <f>'[1]Upper Colorado'!O15</f>
        <v>0.48750000000000004</v>
      </c>
      <c r="O106" s="68">
        <f t="shared" si="21"/>
        <v>167.04615384615383</v>
      </c>
      <c r="P106" s="68">
        <f t="shared" si="22"/>
        <v>55.682051282051276</v>
      </c>
      <c r="Q106" s="68">
        <f t="shared" si="23"/>
        <v>222.7282051282051</v>
      </c>
      <c r="R106" s="68">
        <f t="shared" si="18"/>
        <v>0</v>
      </c>
    </row>
    <row r="107" spans="1:18" ht="15" customHeight="1">
      <c r="A107" s="67">
        <v>45</v>
      </c>
      <c r="B107" s="66" t="s">
        <v>145</v>
      </c>
      <c r="C107" s="66" t="s">
        <v>733</v>
      </c>
      <c r="D107" s="66" t="s">
        <v>671</v>
      </c>
      <c r="E107" s="73">
        <v>2.4500000000000002</v>
      </c>
      <c r="F107" s="73">
        <f>'[1]Upper Colorado'!G16</f>
        <v>0</v>
      </c>
      <c r="G107" s="68">
        <v>8498</v>
      </c>
      <c r="H107" s="68">
        <f>'[1]Upper Colorado'!I16</f>
        <v>0</v>
      </c>
      <c r="I107" s="68">
        <f>'[1]Upper Colorado'!J16</f>
        <v>0</v>
      </c>
      <c r="J107" s="68">
        <f>'[1]Upper Colorado'!K16</f>
        <v>0</v>
      </c>
      <c r="K107" s="68">
        <f t="shared" si="16"/>
        <v>8498</v>
      </c>
      <c r="L107" s="73">
        <f>'[1]Upper Colorado'!M16</f>
        <v>0.55000000000000004</v>
      </c>
      <c r="M107" s="73">
        <f>'[1]Upper Colorado'!N16</f>
        <v>0.7</v>
      </c>
      <c r="N107" s="73">
        <f>'[1]Upper Colorado'!O16</f>
        <v>0.38500000000000001</v>
      </c>
      <c r="O107" s="68">
        <f t="shared" si="21"/>
        <v>37854.727272727272</v>
      </c>
      <c r="P107" s="68">
        <f t="shared" si="22"/>
        <v>16223.454545454551</v>
      </c>
      <c r="Q107" s="68">
        <f t="shared" si="23"/>
        <v>54078.181818181823</v>
      </c>
      <c r="R107" s="68">
        <f t="shared" si="18"/>
        <v>0</v>
      </c>
    </row>
    <row r="108" spans="1:18" ht="15" customHeight="1">
      <c r="A108" s="67">
        <v>45</v>
      </c>
      <c r="B108" s="66" t="s">
        <v>145</v>
      </c>
      <c r="C108" s="66" t="s">
        <v>733</v>
      </c>
      <c r="D108" s="66" t="s">
        <v>5</v>
      </c>
      <c r="E108" s="73">
        <v>2.4500000000000002</v>
      </c>
      <c r="F108" s="73">
        <f>'[1]Upper Colorado'!G17</f>
        <v>0</v>
      </c>
      <c r="G108" s="68">
        <v>1695</v>
      </c>
      <c r="H108" s="68">
        <f>'[1]Upper Colorado'!I17</f>
        <v>0</v>
      </c>
      <c r="I108" s="68">
        <f>'[1]Upper Colorado'!J17</f>
        <v>0</v>
      </c>
      <c r="J108" s="68">
        <f>'[1]Upper Colorado'!K17</f>
        <v>0</v>
      </c>
      <c r="K108" s="68">
        <f t="shared" si="16"/>
        <v>1695</v>
      </c>
      <c r="L108" s="73">
        <f>'[1]Upper Colorado'!M17</f>
        <v>0.65</v>
      </c>
      <c r="M108" s="73">
        <f>'[1]Upper Colorado'!N17</f>
        <v>0.7</v>
      </c>
      <c r="N108" s="73">
        <f>'[1]Upper Colorado'!O17</f>
        <v>0.45499999999999996</v>
      </c>
      <c r="O108" s="68">
        <f t="shared" si="21"/>
        <v>6388.8461538461534</v>
      </c>
      <c r="P108" s="68">
        <f t="shared" si="22"/>
        <v>2738.0769230769229</v>
      </c>
      <c r="Q108" s="68">
        <f t="shared" si="23"/>
        <v>9126.9230769230762</v>
      </c>
      <c r="R108" s="68">
        <f t="shared" si="18"/>
        <v>0</v>
      </c>
    </row>
    <row r="109" spans="1:18" ht="15" customHeight="1">
      <c r="A109" s="67">
        <v>47</v>
      </c>
      <c r="B109" s="66" t="s">
        <v>46</v>
      </c>
      <c r="C109" s="66" t="s">
        <v>734</v>
      </c>
      <c r="D109" s="66" t="s">
        <v>671</v>
      </c>
      <c r="E109" s="73">
        <v>1.78</v>
      </c>
      <c r="F109" s="73">
        <f>'[1]Upper Colorado'!G18</f>
        <v>0</v>
      </c>
      <c r="G109" s="68">
        <f>'[1]Green Sheet CIR ADJ'!N181</f>
        <v>347</v>
      </c>
      <c r="H109" s="68">
        <f>'[1]Upper Colorado'!I18</f>
        <v>0</v>
      </c>
      <c r="I109" s="68">
        <f>'[1]Upper Colorado'!J18</f>
        <v>0</v>
      </c>
      <c r="J109" s="68">
        <f>'[1]Upper Colorado'!K18</f>
        <v>0</v>
      </c>
      <c r="K109" s="68">
        <f t="shared" si="16"/>
        <v>347</v>
      </c>
      <c r="L109" s="73">
        <v>0.55000000000000004</v>
      </c>
      <c r="M109" s="73">
        <v>0.7</v>
      </c>
      <c r="N109" s="73">
        <v>0.39</v>
      </c>
      <c r="O109" s="68">
        <f t="shared" si="21"/>
        <v>1123.0181818181816</v>
      </c>
      <c r="P109" s="68">
        <f t="shared" si="22"/>
        <v>481.29350649350658</v>
      </c>
      <c r="Q109" s="68">
        <f t="shared" si="23"/>
        <v>1604.3116883116882</v>
      </c>
      <c r="R109" s="68">
        <f t="shared" si="18"/>
        <v>0</v>
      </c>
    </row>
    <row r="110" spans="1:18" ht="15" customHeight="1">
      <c r="A110" s="67">
        <v>47</v>
      </c>
      <c r="B110" s="66" t="s">
        <v>34</v>
      </c>
      <c r="C110" s="66" t="s">
        <v>705</v>
      </c>
      <c r="D110" s="66" t="s">
        <v>671</v>
      </c>
      <c r="E110" s="73">
        <v>1.1100000000000001</v>
      </c>
      <c r="F110" s="73">
        <f>'[1]Upper Colorado'!G20</f>
        <v>0</v>
      </c>
      <c r="G110" s="68">
        <f>'[1]Green Sheet CIR ADJ'!N183</f>
        <v>2286</v>
      </c>
      <c r="H110" s="68">
        <f>'[1]Upper Colorado'!I20</f>
        <v>0</v>
      </c>
      <c r="I110" s="68">
        <f>'[1]Upper Colorado'!J20</f>
        <v>0</v>
      </c>
      <c r="J110" s="68">
        <f>'[1]Upper Colorado'!K20</f>
        <v>0</v>
      </c>
      <c r="K110" s="68">
        <f t="shared" si="16"/>
        <v>2286</v>
      </c>
      <c r="L110" s="73">
        <v>0.5</v>
      </c>
      <c r="M110" s="73">
        <v>0.6</v>
      </c>
      <c r="N110" s="73">
        <v>0.3</v>
      </c>
      <c r="O110" s="68">
        <f t="shared" si="21"/>
        <v>5074.92</v>
      </c>
      <c r="P110" s="68">
        <f t="shared" si="22"/>
        <v>3383.2800000000007</v>
      </c>
      <c r="Q110" s="68">
        <f t="shared" si="23"/>
        <v>8458.2000000000007</v>
      </c>
      <c r="R110" s="68">
        <f t="shared" si="18"/>
        <v>0</v>
      </c>
    </row>
    <row r="111" spans="1:18" ht="15" customHeight="1">
      <c r="A111" s="67">
        <v>47</v>
      </c>
      <c r="B111" s="66" t="s">
        <v>46</v>
      </c>
      <c r="C111" s="66" t="s">
        <v>735</v>
      </c>
      <c r="D111" s="66" t="s">
        <v>671</v>
      </c>
      <c r="E111" s="73">
        <v>1.1100000000000001</v>
      </c>
      <c r="F111" s="73">
        <f>'[1]Upper Colorado'!G19</f>
        <v>0</v>
      </c>
      <c r="G111" s="68">
        <f>'[1]Green Sheet CIR ADJ'!N182</f>
        <v>2366</v>
      </c>
      <c r="H111" s="68">
        <f>'[1]Upper Colorado'!I19</f>
        <v>0</v>
      </c>
      <c r="I111" s="68">
        <f>'[1]Upper Colorado'!J19</f>
        <v>0</v>
      </c>
      <c r="J111" s="68">
        <f>'[1]Upper Colorado'!K19</f>
        <v>0</v>
      </c>
      <c r="K111" s="68">
        <f t="shared" si="16"/>
        <v>2366</v>
      </c>
      <c r="L111" s="73">
        <v>0.45</v>
      </c>
      <c r="M111" s="73">
        <v>0.7</v>
      </c>
      <c r="N111" s="73">
        <v>0.32</v>
      </c>
      <c r="O111" s="68">
        <f t="shared" si="21"/>
        <v>5836.1333333333341</v>
      </c>
      <c r="P111" s="68">
        <f t="shared" si="22"/>
        <v>2501.2000000000016</v>
      </c>
      <c r="Q111" s="68">
        <f t="shared" si="23"/>
        <v>8337.3333333333358</v>
      </c>
      <c r="R111" s="68">
        <f t="shared" si="18"/>
        <v>0</v>
      </c>
    </row>
    <row r="112" spans="1:18" ht="15" customHeight="1">
      <c r="A112" s="67">
        <v>47</v>
      </c>
      <c r="B112" s="66" t="s">
        <v>34</v>
      </c>
      <c r="C112" s="66" t="s">
        <v>736</v>
      </c>
      <c r="D112" s="66" t="s">
        <v>671</v>
      </c>
      <c r="E112" s="73">
        <v>1.1299999999999999</v>
      </c>
      <c r="F112" s="73">
        <f>'[1]Upper Colorado'!G22</f>
        <v>0</v>
      </c>
      <c r="G112" s="68">
        <f>'[1]Green Sheet CIR ADJ'!N184</f>
        <v>1389</v>
      </c>
      <c r="H112" s="68">
        <f>'[1]Upper Colorado'!I22</f>
        <v>0</v>
      </c>
      <c r="I112" s="68">
        <f>'[1]Upper Colorado'!J22</f>
        <v>0</v>
      </c>
      <c r="J112" s="68">
        <f>'[1]Upper Colorado'!K22</f>
        <v>0</v>
      </c>
      <c r="K112" s="68">
        <f t="shared" si="16"/>
        <v>1389</v>
      </c>
      <c r="L112" s="73">
        <v>0.5</v>
      </c>
      <c r="M112" s="73">
        <v>0.6</v>
      </c>
      <c r="N112" s="73">
        <v>0.3</v>
      </c>
      <c r="O112" s="68">
        <f t="shared" si="21"/>
        <v>3139.14</v>
      </c>
      <c r="P112" s="68">
        <f t="shared" si="22"/>
        <v>2092.7599999999998</v>
      </c>
      <c r="Q112" s="68">
        <f t="shared" si="23"/>
        <v>5231.8999999999996</v>
      </c>
      <c r="R112" s="68">
        <f t="shared" si="18"/>
        <v>0</v>
      </c>
    </row>
    <row r="113" spans="1:18" ht="15" customHeight="1">
      <c r="A113" s="67">
        <v>47</v>
      </c>
      <c r="B113" s="66" t="s">
        <v>34</v>
      </c>
      <c r="C113" s="66" t="s">
        <v>736</v>
      </c>
      <c r="D113" s="66" t="s">
        <v>5</v>
      </c>
      <c r="E113" s="73">
        <v>1.18</v>
      </c>
      <c r="F113" s="73">
        <f>'[1]Upper Colorado'!G21</f>
        <v>0</v>
      </c>
      <c r="G113" s="68">
        <f>'[1]Green Sheet CIR ADJ'!N185</f>
        <v>184</v>
      </c>
      <c r="H113" s="68">
        <f>'[1]Upper Colorado'!I21</f>
        <v>0</v>
      </c>
      <c r="I113" s="68">
        <f>'[1]Upper Colorado'!J21</f>
        <v>0</v>
      </c>
      <c r="J113" s="68">
        <f>'[1]Upper Colorado'!K21</f>
        <v>0</v>
      </c>
      <c r="K113" s="68">
        <f t="shared" si="16"/>
        <v>184</v>
      </c>
      <c r="L113" s="73">
        <v>0.65</v>
      </c>
      <c r="M113" s="73">
        <v>0.6</v>
      </c>
      <c r="N113" s="73">
        <v>0.39</v>
      </c>
      <c r="O113" s="68">
        <f t="shared" si="21"/>
        <v>334.03076923076918</v>
      </c>
      <c r="P113" s="68">
        <f t="shared" si="22"/>
        <v>222.68717948717944</v>
      </c>
      <c r="Q113" s="68">
        <f t="shared" si="23"/>
        <v>556.71794871794862</v>
      </c>
      <c r="R113" s="68">
        <f t="shared" si="18"/>
        <v>0</v>
      </c>
    </row>
    <row r="114" spans="1:18" ht="15" customHeight="1">
      <c r="A114" s="67">
        <v>49</v>
      </c>
      <c r="B114" s="66" t="s">
        <v>1</v>
      </c>
      <c r="C114" s="66" t="s">
        <v>737</v>
      </c>
      <c r="D114" s="66" t="s">
        <v>315</v>
      </c>
      <c r="E114" s="73">
        <v>0</v>
      </c>
      <c r="F114" s="73">
        <v>1.1299999999999999</v>
      </c>
      <c r="G114" s="68">
        <v>0</v>
      </c>
      <c r="H114" s="68">
        <f>'[1]Green Sheet CIR ADJ'!N188</f>
        <v>28</v>
      </c>
      <c r="I114" s="68">
        <f>'[1]Upper Colorado'!J23</f>
        <v>0</v>
      </c>
      <c r="J114" s="68">
        <f>'[1]Upper Colorado'!K23</f>
        <v>0</v>
      </c>
      <c r="K114" s="68">
        <f t="shared" ref="K114:K145" si="24">G114+H114+I114+J114</f>
        <v>28</v>
      </c>
      <c r="L114" s="73">
        <v>0.85</v>
      </c>
      <c r="M114" s="65">
        <v>0</v>
      </c>
      <c r="N114" s="73">
        <v>0</v>
      </c>
      <c r="O114" s="68">
        <f t="shared" si="21"/>
        <v>0</v>
      </c>
      <c r="P114" s="68">
        <f t="shared" si="22"/>
        <v>0</v>
      </c>
      <c r="Q114" s="68">
        <v>0</v>
      </c>
      <c r="R114" s="68">
        <f t="shared" si="18"/>
        <v>37.223529411764702</v>
      </c>
    </row>
    <row r="115" spans="1:18" ht="15" customHeight="1">
      <c r="A115" s="67">
        <v>49</v>
      </c>
      <c r="B115" s="66" t="s">
        <v>1</v>
      </c>
      <c r="C115" s="66" t="s">
        <v>737</v>
      </c>
      <c r="D115" s="66" t="s">
        <v>671</v>
      </c>
      <c r="E115" s="73">
        <v>0</v>
      </c>
      <c r="F115" s="73">
        <v>1.1100000000000001</v>
      </c>
      <c r="G115" s="68">
        <v>0</v>
      </c>
      <c r="H115" s="68">
        <f>'[1]Green Sheet CIR ADJ'!N189</f>
        <v>4093</v>
      </c>
      <c r="I115" s="68">
        <f>'[1]Upper Colorado'!J24</f>
        <v>0</v>
      </c>
      <c r="J115" s="68">
        <f>'[1]Upper Colorado'!K24</f>
        <v>0</v>
      </c>
      <c r="K115" s="68">
        <f t="shared" si="24"/>
        <v>4093</v>
      </c>
      <c r="L115" s="73">
        <v>0.6</v>
      </c>
      <c r="M115" s="65">
        <v>0</v>
      </c>
      <c r="N115" s="73">
        <v>0</v>
      </c>
      <c r="O115" s="68">
        <f t="shared" si="21"/>
        <v>0</v>
      </c>
      <c r="P115" s="68">
        <f t="shared" si="22"/>
        <v>0</v>
      </c>
      <c r="Q115" s="68">
        <v>0</v>
      </c>
      <c r="R115" s="68">
        <f t="shared" si="18"/>
        <v>7572.0500000000011</v>
      </c>
    </row>
    <row r="116" spans="1:18" ht="15" customHeight="1">
      <c r="A116" s="67">
        <v>49</v>
      </c>
      <c r="B116" s="66" t="s">
        <v>1</v>
      </c>
      <c r="C116" s="66" t="s">
        <v>738</v>
      </c>
      <c r="D116" s="66" t="s">
        <v>5</v>
      </c>
      <c r="E116" s="73">
        <v>0</v>
      </c>
      <c r="F116" s="73">
        <v>1.1100000000000001</v>
      </c>
      <c r="G116" s="68">
        <v>0</v>
      </c>
      <c r="H116" s="68">
        <f>'[1]Green Sheet CIR ADJ'!N190</f>
        <v>4636</v>
      </c>
      <c r="I116" s="68">
        <f>'[1]Upper Colorado'!J25</f>
        <v>0</v>
      </c>
      <c r="J116" s="68">
        <f>'[1]Upper Colorado'!K25</f>
        <v>0</v>
      </c>
      <c r="K116" s="68">
        <f t="shared" si="24"/>
        <v>4636</v>
      </c>
      <c r="L116" s="73">
        <v>0.65</v>
      </c>
      <c r="M116" s="65">
        <v>0</v>
      </c>
      <c r="N116" s="73">
        <v>0</v>
      </c>
      <c r="O116" s="68">
        <f t="shared" si="21"/>
        <v>0</v>
      </c>
      <c r="P116" s="68">
        <f t="shared" si="22"/>
        <v>0</v>
      </c>
      <c r="Q116" s="68">
        <v>0</v>
      </c>
      <c r="R116" s="68">
        <f t="shared" si="18"/>
        <v>7916.8615384615387</v>
      </c>
    </row>
    <row r="117" spans="1:18" ht="15" customHeight="1">
      <c r="A117" s="67">
        <v>49</v>
      </c>
      <c r="B117" s="66" t="s">
        <v>1</v>
      </c>
      <c r="C117" s="66" t="s">
        <v>739</v>
      </c>
      <c r="D117" s="66" t="s">
        <v>671</v>
      </c>
      <c r="E117" s="73">
        <v>1.01</v>
      </c>
      <c r="F117" s="73">
        <v>1.01</v>
      </c>
      <c r="G117" s="68">
        <v>380</v>
      </c>
      <c r="H117" s="68">
        <v>0</v>
      </c>
      <c r="I117" s="68">
        <v>379</v>
      </c>
      <c r="J117" s="68">
        <v>120</v>
      </c>
      <c r="K117" s="68">
        <f t="shared" si="24"/>
        <v>879</v>
      </c>
      <c r="L117" s="73">
        <v>0.55000000000000004</v>
      </c>
      <c r="M117" s="73">
        <v>0.75</v>
      </c>
      <c r="N117" s="73">
        <v>0.41</v>
      </c>
      <c r="O117" s="68">
        <f t="shared" si="21"/>
        <v>1393.8</v>
      </c>
      <c r="P117" s="68">
        <f t="shared" si="22"/>
        <v>464.59999999999991</v>
      </c>
      <c r="Q117" s="68">
        <f>O117/M117</f>
        <v>1858.3999999999999</v>
      </c>
      <c r="R117" s="68">
        <f t="shared" si="18"/>
        <v>220.36363636363635</v>
      </c>
    </row>
    <row r="118" spans="1:18" ht="15" customHeight="1">
      <c r="A118" s="67">
        <v>49</v>
      </c>
      <c r="B118" s="66" t="s">
        <v>1</v>
      </c>
      <c r="C118" s="66" t="s">
        <v>720</v>
      </c>
      <c r="D118" s="66" t="s">
        <v>671</v>
      </c>
      <c r="E118" s="73">
        <v>1.68</v>
      </c>
      <c r="F118" s="73">
        <v>0</v>
      </c>
      <c r="G118" s="68">
        <f>'[1]Green Sheet CIR ADJ'!N194</f>
        <v>588</v>
      </c>
      <c r="H118" s="68">
        <v>0</v>
      </c>
      <c r="I118" s="68">
        <v>0</v>
      </c>
      <c r="J118" s="68">
        <v>0</v>
      </c>
      <c r="K118" s="68">
        <f t="shared" si="24"/>
        <v>588</v>
      </c>
      <c r="L118" s="73">
        <v>0.55000000000000004</v>
      </c>
      <c r="M118" s="73">
        <v>0.7</v>
      </c>
      <c r="N118" s="73">
        <v>0.39</v>
      </c>
      <c r="O118" s="68">
        <f t="shared" si="21"/>
        <v>1796.072727272727</v>
      </c>
      <c r="P118" s="68">
        <f t="shared" si="22"/>
        <v>769.74545454545455</v>
      </c>
      <c r="Q118" s="68">
        <f>O118/M118</f>
        <v>2565.8181818181815</v>
      </c>
      <c r="R118" s="68">
        <f t="shared" si="18"/>
        <v>0</v>
      </c>
    </row>
    <row r="119" spans="1:18" ht="15" customHeight="1">
      <c r="A119" s="67">
        <v>49</v>
      </c>
      <c r="B119" s="66" t="s">
        <v>1</v>
      </c>
      <c r="C119" s="66" t="s">
        <v>740</v>
      </c>
      <c r="D119" s="66" t="s">
        <v>671</v>
      </c>
      <c r="E119" s="73">
        <v>1.65</v>
      </c>
      <c r="F119" s="73">
        <v>1.65</v>
      </c>
      <c r="G119" s="68">
        <v>24</v>
      </c>
      <c r="H119" s="68">
        <v>0</v>
      </c>
      <c r="I119" s="68">
        <v>107</v>
      </c>
      <c r="J119" s="68">
        <v>110</v>
      </c>
      <c r="K119" s="68">
        <f t="shared" si="24"/>
        <v>241</v>
      </c>
      <c r="L119" s="73">
        <v>0.5</v>
      </c>
      <c r="M119" s="73">
        <v>0.7</v>
      </c>
      <c r="N119" s="73">
        <v>0.35</v>
      </c>
      <c r="O119" s="68">
        <f t="shared" si="21"/>
        <v>432.29999999999995</v>
      </c>
      <c r="P119" s="68">
        <f t="shared" si="22"/>
        <v>185.2714285714286</v>
      </c>
      <c r="Q119" s="68">
        <f>O119/M119</f>
        <v>617.57142857142856</v>
      </c>
      <c r="R119" s="68">
        <f t="shared" si="18"/>
        <v>363</v>
      </c>
    </row>
    <row r="120" spans="1:18" ht="15" customHeight="1">
      <c r="A120" s="67">
        <v>51</v>
      </c>
      <c r="B120" s="66" t="s">
        <v>1</v>
      </c>
      <c r="C120" s="66" t="s">
        <v>741</v>
      </c>
      <c r="D120" s="66" t="s">
        <v>315</v>
      </c>
      <c r="E120" s="73">
        <v>2.04</v>
      </c>
      <c r="F120" s="73">
        <v>2.04</v>
      </c>
      <c r="G120" s="68">
        <v>0</v>
      </c>
      <c r="H120" s="68">
        <v>24</v>
      </c>
      <c r="I120" s="68">
        <v>33</v>
      </c>
      <c r="J120" s="68">
        <v>11</v>
      </c>
      <c r="K120" s="68">
        <f t="shared" si="24"/>
        <v>68</v>
      </c>
      <c r="L120" s="73">
        <v>0.6</v>
      </c>
      <c r="M120" s="73">
        <v>0.7</v>
      </c>
      <c r="N120" s="73">
        <f>L120*M120</f>
        <v>0.42</v>
      </c>
      <c r="O120" s="68">
        <f t="shared" si="21"/>
        <v>112.20000000000002</v>
      </c>
      <c r="P120" s="68">
        <f t="shared" si="22"/>
        <v>48.085714285714317</v>
      </c>
      <c r="Q120" s="68">
        <f>O120/M120</f>
        <v>160.28571428571433</v>
      </c>
      <c r="R120" s="68">
        <f t="shared" si="18"/>
        <v>119.00000000000001</v>
      </c>
    </row>
    <row r="121" spans="1:18" ht="15" customHeight="1">
      <c r="A121" s="67">
        <v>51</v>
      </c>
      <c r="B121" s="66" t="s">
        <v>1</v>
      </c>
      <c r="C121" s="66" t="s">
        <v>857</v>
      </c>
      <c r="D121" s="66" t="s">
        <v>671</v>
      </c>
      <c r="E121" s="73">
        <v>0</v>
      </c>
      <c r="F121" s="73">
        <v>0</v>
      </c>
      <c r="G121" s="68">
        <v>330</v>
      </c>
      <c r="H121" s="68">
        <v>267</v>
      </c>
      <c r="I121" s="68">
        <f>'[1]EBID adjusted'!E23</f>
        <v>2409</v>
      </c>
      <c r="J121" s="68">
        <f>'[1]EBID adjusted'!F23</f>
        <v>459</v>
      </c>
      <c r="K121" s="68">
        <f t="shared" si="24"/>
        <v>3465</v>
      </c>
      <c r="L121" s="73">
        <v>0</v>
      </c>
      <c r="M121" s="65">
        <v>0</v>
      </c>
      <c r="N121" s="73">
        <v>0</v>
      </c>
      <c r="O121" s="68">
        <v>3520</v>
      </c>
      <c r="P121" s="68">
        <v>3650</v>
      </c>
      <c r="Q121" s="68">
        <f>O121+P121</f>
        <v>7170</v>
      </c>
      <c r="R121" s="68">
        <v>17663</v>
      </c>
    </row>
    <row r="122" spans="1:18" ht="15" customHeight="1">
      <c r="A122" s="67">
        <v>51</v>
      </c>
      <c r="B122" s="66" t="s">
        <v>1</v>
      </c>
      <c r="C122" s="66" t="s">
        <v>742</v>
      </c>
      <c r="D122" s="66" t="s">
        <v>671</v>
      </c>
      <c r="E122" s="73">
        <v>0</v>
      </c>
      <c r="F122" s="73">
        <v>1.95</v>
      </c>
      <c r="G122" s="68">
        <v>0</v>
      </c>
      <c r="H122" s="68">
        <f>'[1]Green Sheet CIR ADJ'!N204</f>
        <v>896</v>
      </c>
      <c r="I122" s="68">
        <v>0</v>
      </c>
      <c r="J122" s="68">
        <v>0</v>
      </c>
      <c r="K122" s="68">
        <f t="shared" si="24"/>
        <v>896</v>
      </c>
      <c r="L122" s="73">
        <v>0.55000000000000004</v>
      </c>
      <c r="M122" s="65">
        <v>0</v>
      </c>
      <c r="N122" s="73">
        <v>0</v>
      </c>
      <c r="O122" s="68">
        <f t="shared" ref="O122:O148" si="25">(G122+I122)*E122/L122</f>
        <v>0</v>
      </c>
      <c r="P122" s="68">
        <v>0</v>
      </c>
      <c r="Q122" s="68">
        <v>0</v>
      </c>
      <c r="R122" s="68">
        <f t="shared" ref="R122:R148" si="26">(H122+J122)*F122/L122</f>
        <v>3176.7272727272725</v>
      </c>
    </row>
    <row r="123" spans="1:18" ht="15" customHeight="1">
      <c r="A123" s="67">
        <v>51</v>
      </c>
      <c r="B123" s="66" t="s">
        <v>1</v>
      </c>
      <c r="C123" s="66" t="s">
        <v>743</v>
      </c>
      <c r="D123" s="66" t="s">
        <v>671</v>
      </c>
      <c r="E123" s="73">
        <v>3</v>
      </c>
      <c r="F123" s="73">
        <v>3</v>
      </c>
      <c r="G123" s="68">
        <v>0</v>
      </c>
      <c r="H123" s="68">
        <v>11</v>
      </c>
      <c r="I123" s="68">
        <v>15</v>
      </c>
      <c r="J123" s="68">
        <v>5</v>
      </c>
      <c r="K123" s="68">
        <f t="shared" si="24"/>
        <v>31</v>
      </c>
      <c r="L123" s="73">
        <v>0.55000000000000004</v>
      </c>
      <c r="M123" s="73">
        <v>0.7</v>
      </c>
      <c r="N123" s="73">
        <f>L123*M123</f>
        <v>0.38500000000000001</v>
      </c>
      <c r="O123" s="68">
        <f t="shared" si="25"/>
        <v>81.818181818181813</v>
      </c>
      <c r="P123" s="68">
        <f>Q123-O123</f>
        <v>35.064935064935071</v>
      </c>
      <c r="Q123" s="68">
        <f>O123/M123</f>
        <v>116.88311688311688</v>
      </c>
      <c r="R123" s="68">
        <f t="shared" si="26"/>
        <v>87.272727272727266</v>
      </c>
    </row>
    <row r="124" spans="1:18" ht="15" customHeight="1">
      <c r="A124" s="67">
        <v>51</v>
      </c>
      <c r="B124" s="66" t="s">
        <v>1</v>
      </c>
      <c r="C124" s="66" t="s">
        <v>686</v>
      </c>
      <c r="D124" s="66" t="s">
        <v>671</v>
      </c>
      <c r="E124" s="73">
        <v>0</v>
      </c>
      <c r="F124" s="73">
        <v>1.3</v>
      </c>
      <c r="G124" s="68">
        <v>0</v>
      </c>
      <c r="H124" s="68">
        <f>'[1]Green Sheet CIR ADJ'!N205</f>
        <v>90</v>
      </c>
      <c r="I124" s="68">
        <v>0</v>
      </c>
      <c r="J124" s="68">
        <v>0</v>
      </c>
      <c r="K124" s="68">
        <f t="shared" si="24"/>
        <v>90</v>
      </c>
      <c r="L124" s="73">
        <v>0.6</v>
      </c>
      <c r="M124" s="65">
        <v>0</v>
      </c>
      <c r="N124" s="73">
        <v>0</v>
      </c>
      <c r="O124" s="68">
        <f t="shared" si="25"/>
        <v>0</v>
      </c>
      <c r="P124" s="68">
        <v>0</v>
      </c>
      <c r="Q124" s="68">
        <v>0</v>
      </c>
      <c r="R124" s="68">
        <f t="shared" si="26"/>
        <v>195</v>
      </c>
    </row>
    <row r="125" spans="1:18" ht="15" customHeight="1">
      <c r="A125" s="67">
        <v>51</v>
      </c>
      <c r="B125" s="66" t="s">
        <v>1</v>
      </c>
      <c r="C125" s="66" t="s">
        <v>744</v>
      </c>
      <c r="D125" s="66" t="s">
        <v>671</v>
      </c>
      <c r="E125" s="73">
        <v>0</v>
      </c>
      <c r="F125" s="73">
        <v>2.29</v>
      </c>
      <c r="G125" s="68">
        <v>0</v>
      </c>
      <c r="H125" s="68">
        <f>'[1]Green Sheet CIR ADJ'!N201</f>
        <v>217</v>
      </c>
      <c r="I125" s="68">
        <v>0</v>
      </c>
      <c r="J125" s="68">
        <v>0</v>
      </c>
      <c r="K125" s="68">
        <f t="shared" si="24"/>
        <v>217</v>
      </c>
      <c r="L125" s="73">
        <v>0.6</v>
      </c>
      <c r="M125" s="65">
        <v>0</v>
      </c>
      <c r="N125" s="73">
        <v>0</v>
      </c>
      <c r="O125" s="68">
        <f t="shared" si="25"/>
        <v>0</v>
      </c>
      <c r="P125" s="68">
        <v>0</v>
      </c>
      <c r="Q125" s="68">
        <v>0</v>
      </c>
      <c r="R125" s="68">
        <f t="shared" si="26"/>
        <v>828.2166666666667</v>
      </c>
    </row>
    <row r="126" spans="1:18" ht="15" customHeight="1">
      <c r="A126" s="67">
        <v>53</v>
      </c>
      <c r="B126" s="66" t="s">
        <v>1</v>
      </c>
      <c r="C126" s="66" t="s">
        <v>745</v>
      </c>
      <c r="D126" s="66" t="s">
        <v>671</v>
      </c>
      <c r="E126" s="73">
        <v>2.4300000000000002</v>
      </c>
      <c r="F126" s="73">
        <v>0</v>
      </c>
      <c r="G126" s="68">
        <f>'[1]Green Sheet CIR ADJ'!N212</f>
        <v>963</v>
      </c>
      <c r="H126" s="68">
        <v>0</v>
      </c>
      <c r="I126" s="68">
        <v>0</v>
      </c>
      <c r="J126" s="68">
        <v>0</v>
      </c>
      <c r="K126" s="68">
        <f t="shared" si="24"/>
        <v>963</v>
      </c>
      <c r="L126" s="73">
        <v>0.55000000000000004</v>
      </c>
      <c r="M126" s="73">
        <v>0.7</v>
      </c>
      <c r="N126" s="73">
        <v>0.39</v>
      </c>
      <c r="O126" s="68">
        <f t="shared" si="25"/>
        <v>4254.7090909090912</v>
      </c>
      <c r="P126" s="68">
        <f t="shared" ref="P126:P148" si="27">Q126-O126</f>
        <v>1823.4467532467534</v>
      </c>
      <c r="Q126" s="68">
        <f>O126/M126</f>
        <v>6078.1558441558445</v>
      </c>
      <c r="R126" s="68">
        <f t="shared" si="26"/>
        <v>0</v>
      </c>
    </row>
    <row r="127" spans="1:18" ht="15" customHeight="1">
      <c r="A127" s="67">
        <v>53</v>
      </c>
      <c r="B127" s="66" t="s">
        <v>1</v>
      </c>
      <c r="C127" s="66" t="s">
        <v>746</v>
      </c>
      <c r="D127" s="66" t="s">
        <v>671</v>
      </c>
      <c r="E127" s="73">
        <v>2.41</v>
      </c>
      <c r="F127" s="73">
        <v>2.41</v>
      </c>
      <c r="G127" s="70">
        <v>30</v>
      </c>
      <c r="H127" s="70">
        <v>40</v>
      </c>
      <c r="I127" s="70">
        <v>168</v>
      </c>
      <c r="J127" s="70">
        <v>112</v>
      </c>
      <c r="K127" s="68">
        <f t="shared" si="24"/>
        <v>350</v>
      </c>
      <c r="L127" s="73">
        <v>0.55000000000000004</v>
      </c>
      <c r="M127" s="73">
        <v>0.7</v>
      </c>
      <c r="N127" s="73">
        <v>0.39</v>
      </c>
      <c r="O127" s="68">
        <f t="shared" si="25"/>
        <v>867.59999999999991</v>
      </c>
      <c r="P127" s="68">
        <f t="shared" si="27"/>
        <v>371.82857142857142</v>
      </c>
      <c r="Q127" s="68">
        <f>O127/M127</f>
        <v>1239.4285714285713</v>
      </c>
      <c r="R127" s="68">
        <f t="shared" si="26"/>
        <v>666.03636363636372</v>
      </c>
    </row>
    <row r="128" spans="1:18" ht="15" customHeight="1">
      <c r="A128" s="67">
        <v>53</v>
      </c>
      <c r="B128" s="66" t="s">
        <v>1</v>
      </c>
      <c r="C128" s="66" t="s">
        <v>727</v>
      </c>
      <c r="D128" s="66" t="s">
        <v>671</v>
      </c>
      <c r="E128" s="73">
        <f>[1]MRGCD!F65</f>
        <v>2.25</v>
      </c>
      <c r="F128" s="73">
        <f>[1]MRGCD!G65</f>
        <v>2.25</v>
      </c>
      <c r="G128" s="68">
        <v>3402</v>
      </c>
      <c r="H128" s="68">
        <f>[1]MRGCD!I65</f>
        <v>0</v>
      </c>
      <c r="I128" s="68">
        <v>8777</v>
      </c>
      <c r="J128" s="68">
        <v>5852</v>
      </c>
      <c r="K128" s="68">
        <f t="shared" si="24"/>
        <v>18031</v>
      </c>
      <c r="L128" s="73">
        <f>[1]MRGCD!M65</f>
        <v>0.5</v>
      </c>
      <c r="M128" s="73">
        <f>[1]MRGCD!N65</f>
        <v>0.69</v>
      </c>
      <c r="N128" s="73">
        <f>[1]MRGCD!O65</f>
        <v>0.35</v>
      </c>
      <c r="O128" s="68">
        <f t="shared" si="25"/>
        <v>54805.5</v>
      </c>
      <c r="P128" s="68">
        <f t="shared" si="27"/>
        <v>24622.760869565231</v>
      </c>
      <c r="Q128" s="68">
        <f>O128/M128</f>
        <v>79428.260869565231</v>
      </c>
      <c r="R128" s="68">
        <f t="shared" si="26"/>
        <v>26334</v>
      </c>
    </row>
    <row r="129" spans="1:18" ht="15" customHeight="1">
      <c r="A129" s="67">
        <v>53</v>
      </c>
      <c r="B129" s="66" t="s">
        <v>1</v>
      </c>
      <c r="C129" s="66" t="s">
        <v>747</v>
      </c>
      <c r="D129" s="66" t="s">
        <v>5</v>
      </c>
      <c r="E129" s="73">
        <v>0</v>
      </c>
      <c r="F129" s="73">
        <v>1.64</v>
      </c>
      <c r="G129" s="68">
        <v>0</v>
      </c>
      <c r="H129" s="68">
        <f>'[1]Green Sheet CIR ADJ'!N211</f>
        <v>110</v>
      </c>
      <c r="I129" s="68">
        <v>0</v>
      </c>
      <c r="J129" s="68">
        <v>0</v>
      </c>
      <c r="K129" s="68">
        <f t="shared" si="24"/>
        <v>110</v>
      </c>
      <c r="L129" s="73">
        <v>0.65</v>
      </c>
      <c r="M129" s="65">
        <v>0</v>
      </c>
      <c r="N129" s="73">
        <v>0</v>
      </c>
      <c r="O129" s="68">
        <f t="shared" si="25"/>
        <v>0</v>
      </c>
      <c r="P129" s="68">
        <f t="shared" si="27"/>
        <v>0</v>
      </c>
      <c r="Q129" s="68">
        <v>0</v>
      </c>
      <c r="R129" s="68">
        <f t="shared" si="26"/>
        <v>277.53846153846149</v>
      </c>
    </row>
    <row r="130" spans="1:18" ht="15" customHeight="1">
      <c r="A130" s="67">
        <v>55</v>
      </c>
      <c r="B130" s="66" t="s">
        <v>1</v>
      </c>
      <c r="C130" s="66" t="s">
        <v>748</v>
      </c>
      <c r="D130" s="66" t="s">
        <v>671</v>
      </c>
      <c r="E130" s="73">
        <v>1.36</v>
      </c>
      <c r="F130" s="73">
        <v>0</v>
      </c>
      <c r="G130" s="68">
        <f>'[1]Green Sheet CIR ADJ'!N215</f>
        <v>3763</v>
      </c>
      <c r="H130" s="68">
        <v>0</v>
      </c>
      <c r="I130" s="68">
        <v>0</v>
      </c>
      <c r="J130" s="68">
        <v>0</v>
      </c>
      <c r="K130" s="68">
        <f t="shared" si="24"/>
        <v>3763</v>
      </c>
      <c r="L130" s="73">
        <v>0.5</v>
      </c>
      <c r="M130" s="73">
        <v>0.6</v>
      </c>
      <c r="N130" s="73">
        <v>0.3</v>
      </c>
      <c r="O130" s="68">
        <f t="shared" si="25"/>
        <v>10235.36</v>
      </c>
      <c r="P130" s="68">
        <f t="shared" si="27"/>
        <v>6823.5733333333337</v>
      </c>
      <c r="Q130" s="68">
        <f>O130/M130</f>
        <v>17058.933333333334</v>
      </c>
      <c r="R130" s="68">
        <f t="shared" si="26"/>
        <v>0</v>
      </c>
    </row>
    <row r="131" spans="1:18" ht="15" customHeight="1">
      <c r="A131" s="67">
        <v>55</v>
      </c>
      <c r="B131" s="66" t="s">
        <v>1</v>
      </c>
      <c r="C131" s="66" t="s">
        <v>748</v>
      </c>
      <c r="D131" s="66" t="s">
        <v>5</v>
      </c>
      <c r="E131" s="73">
        <v>0</v>
      </c>
      <c r="F131" s="73">
        <v>1.35</v>
      </c>
      <c r="G131" s="68"/>
      <c r="H131" s="68">
        <f>'[1]Green Sheet CIR ADJ'!N216</f>
        <v>413</v>
      </c>
      <c r="I131" s="68">
        <v>0</v>
      </c>
      <c r="J131" s="68">
        <v>0</v>
      </c>
      <c r="K131" s="68">
        <f t="shared" si="24"/>
        <v>413</v>
      </c>
      <c r="L131" s="73">
        <f>0.65</f>
        <v>0.65</v>
      </c>
      <c r="M131" s="73">
        <v>0</v>
      </c>
      <c r="N131" s="73">
        <v>0</v>
      </c>
      <c r="O131" s="68">
        <f t="shared" si="25"/>
        <v>0</v>
      </c>
      <c r="P131" s="68">
        <f t="shared" si="27"/>
        <v>0</v>
      </c>
      <c r="Q131" s="68">
        <v>0</v>
      </c>
      <c r="R131" s="68">
        <f t="shared" si="26"/>
        <v>857.76923076923083</v>
      </c>
    </row>
    <row r="132" spans="1:18" ht="15" customHeight="1">
      <c r="A132" s="67">
        <v>55</v>
      </c>
      <c r="B132" s="66" t="s">
        <v>1</v>
      </c>
      <c r="C132" s="66" t="s">
        <v>750</v>
      </c>
      <c r="D132" s="66" t="s">
        <v>671</v>
      </c>
      <c r="E132" s="73">
        <v>1.32</v>
      </c>
      <c r="F132" s="73">
        <v>0</v>
      </c>
      <c r="G132" s="68">
        <f>'[1]Green Sheet CIR ADJ'!N219</f>
        <v>4304</v>
      </c>
      <c r="H132" s="68">
        <v>0</v>
      </c>
      <c r="I132" s="68">
        <v>0</v>
      </c>
      <c r="J132" s="68">
        <v>0</v>
      </c>
      <c r="K132" s="68">
        <f t="shared" si="24"/>
        <v>4304</v>
      </c>
      <c r="L132" s="73">
        <f>0.5</f>
        <v>0.5</v>
      </c>
      <c r="M132" s="73">
        <v>0.7</v>
      </c>
      <c r="N132" s="73">
        <v>0.3</v>
      </c>
      <c r="O132" s="68">
        <f t="shared" si="25"/>
        <v>11362.560000000001</v>
      </c>
      <c r="P132" s="68">
        <f t="shared" si="27"/>
        <v>4869.6685714285722</v>
      </c>
      <c r="Q132" s="68">
        <f>O132/M132</f>
        <v>16232.228571428574</v>
      </c>
      <c r="R132" s="68">
        <f t="shared" si="26"/>
        <v>0</v>
      </c>
    </row>
    <row r="133" spans="1:18" ht="15" customHeight="1">
      <c r="A133" s="67">
        <v>55</v>
      </c>
      <c r="B133" s="66" t="s">
        <v>1</v>
      </c>
      <c r="C133" s="66" t="s">
        <v>750</v>
      </c>
      <c r="D133" s="66" t="s">
        <v>5</v>
      </c>
      <c r="E133" s="73">
        <v>0</v>
      </c>
      <c r="F133" s="73">
        <v>1.31</v>
      </c>
      <c r="G133" s="68">
        <v>0</v>
      </c>
      <c r="H133" s="68">
        <f>'[1]Green Sheet CIR ADJ'!N220</f>
        <v>8</v>
      </c>
      <c r="I133" s="68">
        <v>0</v>
      </c>
      <c r="J133" s="68">
        <v>0</v>
      </c>
      <c r="K133" s="68">
        <f t="shared" si="24"/>
        <v>8</v>
      </c>
      <c r="L133" s="73">
        <v>0.65</v>
      </c>
      <c r="M133" s="73">
        <v>0</v>
      </c>
      <c r="N133" s="73">
        <v>0</v>
      </c>
      <c r="O133" s="68">
        <f t="shared" si="25"/>
        <v>0</v>
      </c>
      <c r="P133" s="68">
        <f t="shared" si="27"/>
        <v>0</v>
      </c>
      <c r="Q133" s="68">
        <v>0</v>
      </c>
      <c r="R133" s="68">
        <f t="shared" si="26"/>
        <v>16.123076923076923</v>
      </c>
    </row>
    <row r="134" spans="1:18" ht="15" customHeight="1">
      <c r="A134" s="67">
        <v>55</v>
      </c>
      <c r="B134" s="66" t="s">
        <v>1</v>
      </c>
      <c r="C134" s="66" t="s">
        <v>751</v>
      </c>
      <c r="D134" s="66" t="s">
        <v>671</v>
      </c>
      <c r="E134" s="73">
        <v>1.92</v>
      </c>
      <c r="F134" s="73">
        <v>0</v>
      </c>
      <c r="G134" s="68">
        <f>'[1]Green Sheet CIR ADJ'!N221</f>
        <v>46</v>
      </c>
      <c r="H134" s="68">
        <v>0</v>
      </c>
      <c r="I134" s="68">
        <v>0</v>
      </c>
      <c r="J134" s="68">
        <v>0</v>
      </c>
      <c r="K134" s="68">
        <f t="shared" si="24"/>
        <v>46</v>
      </c>
      <c r="L134" s="73">
        <v>0.5</v>
      </c>
      <c r="M134" s="73">
        <v>0.7</v>
      </c>
      <c r="N134" s="73">
        <v>0.35</v>
      </c>
      <c r="O134" s="68">
        <f t="shared" si="25"/>
        <v>176.64</v>
      </c>
      <c r="P134" s="68">
        <f t="shared" si="27"/>
        <v>75.702857142857141</v>
      </c>
      <c r="Q134" s="68">
        <f>O134/M134</f>
        <v>252.34285714285713</v>
      </c>
      <c r="R134" s="68">
        <f t="shared" si="26"/>
        <v>0</v>
      </c>
    </row>
    <row r="135" spans="1:18" ht="15" customHeight="1">
      <c r="A135" s="67">
        <v>55</v>
      </c>
      <c r="B135" s="66" t="s">
        <v>1</v>
      </c>
      <c r="C135" s="66" t="s">
        <v>749</v>
      </c>
      <c r="D135" s="66" t="s">
        <v>671</v>
      </c>
      <c r="E135" s="73">
        <v>1.34</v>
      </c>
      <c r="F135" s="73">
        <v>0</v>
      </c>
      <c r="G135" s="68">
        <f>'[1]Green Sheet CIR ADJ'!N217</f>
        <v>1130</v>
      </c>
      <c r="H135" s="68">
        <v>0</v>
      </c>
      <c r="I135" s="68">
        <v>0</v>
      </c>
      <c r="J135" s="68">
        <v>0</v>
      </c>
      <c r="K135" s="68">
        <f t="shared" si="24"/>
        <v>1130</v>
      </c>
      <c r="L135" s="73">
        <v>0.5</v>
      </c>
      <c r="M135" s="73">
        <v>0.6</v>
      </c>
      <c r="N135" s="73">
        <v>0.3</v>
      </c>
      <c r="O135" s="68">
        <f t="shared" si="25"/>
        <v>3028.4</v>
      </c>
      <c r="P135" s="68">
        <f t="shared" si="27"/>
        <v>2018.9333333333338</v>
      </c>
      <c r="Q135" s="68">
        <f>O135/M135</f>
        <v>5047.3333333333339</v>
      </c>
      <c r="R135" s="68">
        <f t="shared" si="26"/>
        <v>0</v>
      </c>
    </row>
    <row r="136" spans="1:18" ht="15" customHeight="1">
      <c r="A136" s="67">
        <v>55</v>
      </c>
      <c r="B136" s="66" t="s">
        <v>1</v>
      </c>
      <c r="C136" s="66" t="s">
        <v>749</v>
      </c>
      <c r="D136" s="66" t="s">
        <v>5</v>
      </c>
      <c r="E136" s="73">
        <v>0</v>
      </c>
      <c r="F136" s="73">
        <v>1.35</v>
      </c>
      <c r="G136" s="68"/>
      <c r="H136" s="68">
        <f>'[1]Green Sheet CIR ADJ'!N218</f>
        <v>85</v>
      </c>
      <c r="I136" s="68">
        <v>0</v>
      </c>
      <c r="J136" s="68">
        <v>0</v>
      </c>
      <c r="K136" s="68">
        <f t="shared" si="24"/>
        <v>85</v>
      </c>
      <c r="L136" s="73">
        <v>0.65</v>
      </c>
      <c r="M136" s="73">
        <v>0</v>
      </c>
      <c r="N136" s="73">
        <v>0</v>
      </c>
      <c r="O136" s="68">
        <f t="shared" si="25"/>
        <v>0</v>
      </c>
      <c r="P136" s="68">
        <f t="shared" si="27"/>
        <v>0</v>
      </c>
      <c r="Q136" s="68">
        <v>0</v>
      </c>
      <c r="R136" s="68">
        <f t="shared" si="26"/>
        <v>176.53846153846155</v>
      </c>
    </row>
    <row r="137" spans="1:18" ht="15" customHeight="1">
      <c r="A137" s="67">
        <v>55</v>
      </c>
      <c r="B137" s="66" t="s">
        <v>1</v>
      </c>
      <c r="C137" s="66" t="s">
        <v>752</v>
      </c>
      <c r="D137" s="66" t="s">
        <v>671</v>
      </c>
      <c r="E137" s="73">
        <v>1.28</v>
      </c>
      <c r="F137" s="73">
        <v>0</v>
      </c>
      <c r="G137" s="70">
        <f>'[1]Green Sheet CIR ADJ'!N222</f>
        <v>7357</v>
      </c>
      <c r="H137" s="68">
        <v>0</v>
      </c>
      <c r="I137" s="68">
        <v>0</v>
      </c>
      <c r="J137" s="68">
        <v>0</v>
      </c>
      <c r="K137" s="68">
        <f t="shared" si="24"/>
        <v>7357</v>
      </c>
      <c r="L137" s="73">
        <f>0.5</f>
        <v>0.5</v>
      </c>
      <c r="M137" s="73">
        <v>0.7</v>
      </c>
      <c r="N137" s="73">
        <v>0.35</v>
      </c>
      <c r="O137" s="68">
        <f t="shared" si="25"/>
        <v>18833.920000000002</v>
      </c>
      <c r="P137" s="68">
        <f t="shared" si="27"/>
        <v>8071.6800000000039</v>
      </c>
      <c r="Q137" s="68">
        <f>O137/M137</f>
        <v>26905.600000000006</v>
      </c>
      <c r="R137" s="68">
        <f t="shared" si="26"/>
        <v>0</v>
      </c>
    </row>
    <row r="138" spans="1:18" ht="15" customHeight="1">
      <c r="A138" s="67">
        <v>55</v>
      </c>
      <c r="B138" s="66" t="s">
        <v>1</v>
      </c>
      <c r="C138" s="66" t="s">
        <v>752</v>
      </c>
      <c r="D138" s="66" t="s">
        <v>5</v>
      </c>
      <c r="E138" s="73">
        <v>0</v>
      </c>
      <c r="F138" s="73">
        <v>1.28</v>
      </c>
      <c r="G138" s="68">
        <v>0</v>
      </c>
      <c r="H138" s="68">
        <f>'[1]Green Sheet CIR ADJ'!N223</f>
        <v>29</v>
      </c>
      <c r="I138" s="68">
        <v>0</v>
      </c>
      <c r="J138" s="68">
        <v>0</v>
      </c>
      <c r="K138" s="68">
        <f t="shared" si="24"/>
        <v>29</v>
      </c>
      <c r="L138" s="73">
        <v>0.65</v>
      </c>
      <c r="M138" s="73">
        <v>0</v>
      </c>
      <c r="N138" s="73">
        <v>0</v>
      </c>
      <c r="O138" s="68">
        <f t="shared" si="25"/>
        <v>0</v>
      </c>
      <c r="P138" s="68">
        <f t="shared" si="27"/>
        <v>0</v>
      </c>
      <c r="Q138" s="68">
        <v>0</v>
      </c>
      <c r="R138" s="68">
        <f t="shared" si="26"/>
        <v>57.107692307692304</v>
      </c>
    </row>
    <row r="139" spans="1:18" ht="15" customHeight="1">
      <c r="A139" s="67">
        <v>57</v>
      </c>
      <c r="B139" s="66" t="s">
        <v>1</v>
      </c>
      <c r="C139" s="66" t="s">
        <v>738</v>
      </c>
      <c r="D139" s="66" t="s">
        <v>315</v>
      </c>
      <c r="E139" s="73">
        <v>0</v>
      </c>
      <c r="F139" s="73">
        <v>1.43</v>
      </c>
      <c r="G139" s="68">
        <v>0</v>
      </c>
      <c r="H139" s="68">
        <f>'[1]Green Sheet CIR ADJ'!N226</f>
        <v>40</v>
      </c>
      <c r="I139" s="68">
        <v>0</v>
      </c>
      <c r="J139" s="68">
        <v>0</v>
      </c>
      <c r="K139" s="68">
        <f t="shared" si="24"/>
        <v>40</v>
      </c>
      <c r="L139" s="73">
        <v>0.85</v>
      </c>
      <c r="M139" s="73">
        <v>0</v>
      </c>
      <c r="N139" s="73">
        <v>0</v>
      </c>
      <c r="O139" s="68">
        <f t="shared" si="25"/>
        <v>0</v>
      </c>
      <c r="P139" s="68">
        <f t="shared" si="27"/>
        <v>0</v>
      </c>
      <c r="Q139" s="68">
        <v>0</v>
      </c>
      <c r="R139" s="68">
        <f t="shared" si="26"/>
        <v>67.294117647058826</v>
      </c>
    </row>
    <row r="140" spans="1:18" ht="15" customHeight="1">
      <c r="A140" s="67">
        <v>57</v>
      </c>
      <c r="B140" s="66" t="s">
        <v>1</v>
      </c>
      <c r="C140" s="66" t="s">
        <v>738</v>
      </c>
      <c r="D140" s="66" t="s">
        <v>671</v>
      </c>
      <c r="E140" s="73">
        <v>0</v>
      </c>
      <c r="F140" s="73">
        <v>1.41</v>
      </c>
      <c r="G140" s="68">
        <v>0</v>
      </c>
      <c r="H140" s="68">
        <f>'[1]Green Sheet CIR ADJ'!N227</f>
        <v>6944</v>
      </c>
      <c r="I140" s="68">
        <v>0</v>
      </c>
      <c r="J140" s="68">
        <v>0</v>
      </c>
      <c r="K140" s="68">
        <f t="shared" si="24"/>
        <v>6944</v>
      </c>
      <c r="L140" s="73">
        <v>0.6</v>
      </c>
      <c r="M140" s="73">
        <v>0</v>
      </c>
      <c r="N140" s="73">
        <v>0</v>
      </c>
      <c r="O140" s="68">
        <f t="shared" si="25"/>
        <v>0</v>
      </c>
      <c r="P140" s="68">
        <f t="shared" si="27"/>
        <v>0</v>
      </c>
      <c r="Q140" s="68">
        <v>0</v>
      </c>
      <c r="R140" s="68">
        <f t="shared" si="26"/>
        <v>16318.4</v>
      </c>
    </row>
    <row r="141" spans="1:18" ht="15" customHeight="1">
      <c r="A141" s="67">
        <v>57</v>
      </c>
      <c r="B141" s="66" t="s">
        <v>1</v>
      </c>
      <c r="C141" s="66" t="s">
        <v>738</v>
      </c>
      <c r="D141" s="66" t="s">
        <v>5</v>
      </c>
      <c r="E141" s="73">
        <v>0</v>
      </c>
      <c r="F141" s="73">
        <v>1.39</v>
      </c>
      <c r="G141" s="68">
        <v>0</v>
      </c>
      <c r="H141" s="68">
        <f>'[1]Green Sheet CIR ADJ'!N228</f>
        <v>15487</v>
      </c>
      <c r="I141" s="68">
        <v>0</v>
      </c>
      <c r="J141" s="68">
        <v>0</v>
      </c>
      <c r="K141" s="68">
        <f t="shared" si="24"/>
        <v>15487</v>
      </c>
      <c r="L141" s="73">
        <v>0.65</v>
      </c>
      <c r="M141" s="73">
        <v>0</v>
      </c>
      <c r="N141" s="73">
        <v>0</v>
      </c>
      <c r="O141" s="68">
        <f t="shared" si="25"/>
        <v>0</v>
      </c>
      <c r="P141" s="68">
        <f t="shared" si="27"/>
        <v>0</v>
      </c>
      <c r="Q141" s="68">
        <v>0</v>
      </c>
      <c r="R141" s="68">
        <f t="shared" si="26"/>
        <v>33118.353846153848</v>
      </c>
    </row>
    <row r="142" spans="1:18" ht="15" customHeight="1">
      <c r="A142" s="67">
        <v>59</v>
      </c>
      <c r="B142" s="66" t="s">
        <v>46</v>
      </c>
      <c r="C142" s="66" t="s">
        <v>753</v>
      </c>
      <c r="D142" s="66" t="s">
        <v>671</v>
      </c>
      <c r="E142" s="73">
        <v>0</v>
      </c>
      <c r="F142" s="73">
        <v>0.75</v>
      </c>
      <c r="G142" s="68">
        <v>0</v>
      </c>
      <c r="H142" s="85">
        <f>'[1]Green Sheet CIR ADJ'!N232</f>
        <v>93</v>
      </c>
      <c r="I142" s="68">
        <v>0</v>
      </c>
      <c r="J142" s="68">
        <v>0</v>
      </c>
      <c r="K142" s="68">
        <f t="shared" si="24"/>
        <v>93</v>
      </c>
      <c r="L142" s="73">
        <v>0.6</v>
      </c>
      <c r="M142" s="73">
        <v>0</v>
      </c>
      <c r="N142" s="73">
        <v>0</v>
      </c>
      <c r="O142" s="68">
        <f t="shared" si="25"/>
        <v>0</v>
      </c>
      <c r="P142" s="68">
        <f t="shared" si="27"/>
        <v>0</v>
      </c>
      <c r="Q142" s="68">
        <v>0</v>
      </c>
      <c r="R142" s="68">
        <f t="shared" si="26"/>
        <v>116.25</v>
      </c>
    </row>
    <row r="143" spans="1:18" ht="15" customHeight="1">
      <c r="A143" s="67">
        <v>59</v>
      </c>
      <c r="B143" s="66" t="s">
        <v>46</v>
      </c>
      <c r="C143" s="66" t="s">
        <v>753</v>
      </c>
      <c r="D143" s="66" t="s">
        <v>5</v>
      </c>
      <c r="E143" s="73">
        <v>0</v>
      </c>
      <c r="F143" s="73">
        <v>0.79</v>
      </c>
      <c r="G143" s="68">
        <v>0</v>
      </c>
      <c r="H143" s="85">
        <f>'[1]Green Sheet CIR ADJ'!N233</f>
        <v>31269</v>
      </c>
      <c r="I143" s="68">
        <v>0</v>
      </c>
      <c r="J143" s="68">
        <v>0</v>
      </c>
      <c r="K143" s="68">
        <f t="shared" si="24"/>
        <v>31269</v>
      </c>
      <c r="L143" s="73">
        <v>0.65</v>
      </c>
      <c r="M143" s="73">
        <v>0</v>
      </c>
      <c r="N143" s="73">
        <v>0</v>
      </c>
      <c r="O143" s="68">
        <f t="shared" si="25"/>
        <v>0</v>
      </c>
      <c r="P143" s="68">
        <f t="shared" si="27"/>
        <v>0</v>
      </c>
      <c r="Q143" s="68">
        <v>0</v>
      </c>
      <c r="R143" s="68">
        <f t="shared" si="26"/>
        <v>38003.86153846154</v>
      </c>
    </row>
    <row r="144" spans="1:18" ht="15" customHeight="1">
      <c r="A144" s="67">
        <v>59</v>
      </c>
      <c r="B144" s="66" t="s">
        <v>46</v>
      </c>
      <c r="C144" s="66" t="s">
        <v>754</v>
      </c>
      <c r="D144" s="66" t="s">
        <v>671</v>
      </c>
      <c r="E144" s="73">
        <v>1.02</v>
      </c>
      <c r="F144" s="73">
        <v>0</v>
      </c>
      <c r="G144" s="85">
        <f>'[1]Green Sheet CIR ADJ'!N234</f>
        <v>170</v>
      </c>
      <c r="H144" s="68">
        <v>0</v>
      </c>
      <c r="I144" s="68">
        <v>0</v>
      </c>
      <c r="J144" s="68">
        <v>0</v>
      </c>
      <c r="K144" s="68">
        <f t="shared" si="24"/>
        <v>170</v>
      </c>
      <c r="L144" s="73">
        <v>0.55000000000000004</v>
      </c>
      <c r="M144" s="73">
        <v>0.7</v>
      </c>
      <c r="N144" s="73">
        <v>0.39</v>
      </c>
      <c r="O144" s="68">
        <f t="shared" si="25"/>
        <v>315.27272727272725</v>
      </c>
      <c r="P144" s="68">
        <f t="shared" si="27"/>
        <v>135.11688311688312</v>
      </c>
      <c r="Q144" s="68">
        <f>O144/M144</f>
        <v>450.38961038961037</v>
      </c>
      <c r="R144" s="68">
        <f t="shared" si="26"/>
        <v>0</v>
      </c>
    </row>
    <row r="145" spans="1:18" ht="15" customHeight="1">
      <c r="A145" s="67">
        <v>59</v>
      </c>
      <c r="B145" s="66" t="s">
        <v>46</v>
      </c>
      <c r="C145" s="66" t="s">
        <v>754</v>
      </c>
      <c r="D145" s="66" t="s">
        <v>5</v>
      </c>
      <c r="E145" s="73">
        <v>0</v>
      </c>
      <c r="F145" s="73">
        <v>1.05</v>
      </c>
      <c r="G145" s="68">
        <v>0</v>
      </c>
      <c r="H145" s="85">
        <f>'[1]Green Sheet CIR ADJ'!N235</f>
        <v>728</v>
      </c>
      <c r="I145" s="68">
        <v>0</v>
      </c>
      <c r="J145" s="68">
        <v>0</v>
      </c>
      <c r="K145" s="68">
        <f t="shared" si="24"/>
        <v>728</v>
      </c>
      <c r="L145" s="73">
        <v>0.65</v>
      </c>
      <c r="M145" s="73">
        <v>0</v>
      </c>
      <c r="N145" s="73">
        <v>0</v>
      </c>
      <c r="O145" s="68">
        <f t="shared" si="25"/>
        <v>0</v>
      </c>
      <c r="P145" s="68">
        <f t="shared" si="27"/>
        <v>0</v>
      </c>
      <c r="Q145" s="68">
        <v>0</v>
      </c>
      <c r="R145" s="68">
        <f t="shared" si="26"/>
        <v>1176</v>
      </c>
    </row>
    <row r="146" spans="1:18" ht="15" customHeight="1">
      <c r="A146" s="67">
        <v>59</v>
      </c>
      <c r="B146" s="66" t="s">
        <v>46</v>
      </c>
      <c r="C146" s="66" t="s">
        <v>755</v>
      </c>
      <c r="D146" s="66" t="s">
        <v>671</v>
      </c>
      <c r="E146" s="73">
        <v>0</v>
      </c>
      <c r="F146" s="73">
        <v>0.75</v>
      </c>
      <c r="G146" s="70">
        <v>0</v>
      </c>
      <c r="H146" s="85">
        <f>'[1]Green Sheet CIR ADJ'!N236</f>
        <v>2223</v>
      </c>
      <c r="I146" s="68">
        <v>0</v>
      </c>
      <c r="J146" s="68">
        <v>0</v>
      </c>
      <c r="K146" s="68">
        <f t="shared" ref="K146:K148" si="28">G146+H146+I146+J146</f>
        <v>2223</v>
      </c>
      <c r="L146" s="73">
        <v>0.55000000000000004</v>
      </c>
      <c r="M146" s="73">
        <v>0</v>
      </c>
      <c r="N146" s="73">
        <v>0</v>
      </c>
      <c r="O146" s="68">
        <f t="shared" si="25"/>
        <v>0</v>
      </c>
      <c r="P146" s="68">
        <f t="shared" si="27"/>
        <v>0</v>
      </c>
      <c r="Q146" s="68">
        <v>0</v>
      </c>
      <c r="R146" s="68">
        <f t="shared" si="26"/>
        <v>3031.363636363636</v>
      </c>
    </row>
    <row r="147" spans="1:18" ht="15" customHeight="1">
      <c r="A147" s="67">
        <v>59</v>
      </c>
      <c r="B147" s="66" t="s">
        <v>46</v>
      </c>
      <c r="C147" s="66" t="s">
        <v>755</v>
      </c>
      <c r="D147" s="66" t="s">
        <v>5</v>
      </c>
      <c r="E147" s="73">
        <v>0</v>
      </c>
      <c r="F147" s="73">
        <v>0.72</v>
      </c>
      <c r="G147" s="70">
        <v>0</v>
      </c>
      <c r="H147" s="85">
        <f>'[1]Green Sheet CIR ADJ'!N237</f>
        <v>8790</v>
      </c>
      <c r="I147" s="68">
        <v>0</v>
      </c>
      <c r="J147" s="68">
        <v>0</v>
      </c>
      <c r="K147" s="68">
        <f t="shared" si="28"/>
        <v>8790</v>
      </c>
      <c r="L147" s="73">
        <v>0.65</v>
      </c>
      <c r="M147" s="73">
        <v>0</v>
      </c>
      <c r="N147" s="73">
        <v>0</v>
      </c>
      <c r="O147" s="68">
        <f t="shared" si="25"/>
        <v>0</v>
      </c>
      <c r="P147" s="68">
        <f t="shared" si="27"/>
        <v>0</v>
      </c>
      <c r="Q147" s="68">
        <v>0</v>
      </c>
      <c r="R147" s="68">
        <f t="shared" si="26"/>
        <v>9736.6153846153848</v>
      </c>
    </row>
    <row r="148" spans="1:18" ht="15" customHeight="1">
      <c r="A148" s="67">
        <v>61</v>
      </c>
      <c r="B148" s="66" t="s">
        <v>1</v>
      </c>
      <c r="C148" s="66" t="s">
        <v>670</v>
      </c>
      <c r="D148" s="66" t="s">
        <v>671</v>
      </c>
      <c r="E148" s="73">
        <f>[1]MRGCD!F67</f>
        <v>2.23</v>
      </c>
      <c r="F148" s="73">
        <f>[1]MRGCD!G67</f>
        <v>2.23</v>
      </c>
      <c r="G148" s="68">
        <v>15055</v>
      </c>
      <c r="H148" s="68">
        <f>[1]MRGCD!I67</f>
        <v>0</v>
      </c>
      <c r="I148" s="68">
        <v>5685</v>
      </c>
      <c r="J148" s="68">
        <v>1895</v>
      </c>
      <c r="K148" s="68">
        <f t="shared" si="28"/>
        <v>22635</v>
      </c>
      <c r="L148" s="73">
        <f>[1]MRGCD!M67</f>
        <v>0.5</v>
      </c>
      <c r="M148" s="73">
        <f>[1]MRGCD!N67</f>
        <v>0.69</v>
      </c>
      <c r="N148" s="73">
        <f>[1]MRGCD!O67</f>
        <v>0.35</v>
      </c>
      <c r="O148" s="68">
        <f t="shared" si="25"/>
        <v>92500.4</v>
      </c>
      <c r="P148" s="68">
        <f t="shared" si="27"/>
        <v>41558.1507246377</v>
      </c>
      <c r="Q148" s="68">
        <f>O148/M148</f>
        <v>134058.55072463769</v>
      </c>
      <c r="R148" s="68">
        <f t="shared" si="26"/>
        <v>8451.7000000000007</v>
      </c>
    </row>
    <row r="149" spans="1:18" ht="15" customHeight="1">
      <c r="A149" s="150" t="s">
        <v>937</v>
      </c>
      <c r="B149" s="149"/>
      <c r="C149" s="149"/>
      <c r="D149" s="149"/>
      <c r="E149" s="149"/>
      <c r="F149" s="149"/>
      <c r="G149" s="149"/>
      <c r="H149" s="149"/>
      <c r="I149" s="149"/>
      <c r="J149" s="149"/>
      <c r="K149" s="149"/>
      <c r="L149" s="149"/>
      <c r="M149" s="149"/>
      <c r="N149" s="149"/>
      <c r="O149" s="149"/>
      <c r="P149" s="149"/>
      <c r="Q149" s="149"/>
      <c r="R149" s="149"/>
    </row>
    <row r="150" spans="1:18" ht="15" customHeight="1">
      <c r="A150" s="125"/>
      <c r="B150" s="125"/>
      <c r="C150" s="125"/>
      <c r="D150" s="125"/>
      <c r="E150" s="125"/>
      <c r="F150" s="125"/>
      <c r="G150" s="125"/>
      <c r="H150" s="125"/>
      <c r="I150" s="125"/>
      <c r="J150" s="125"/>
      <c r="K150" s="125"/>
      <c r="L150" s="125"/>
      <c r="M150" s="125"/>
      <c r="N150" s="125"/>
      <c r="O150" s="125"/>
      <c r="P150" s="125"/>
      <c r="Q150" s="125"/>
      <c r="R150" s="125"/>
    </row>
    <row r="151" spans="1:18" ht="15" customHeight="1">
      <c r="A151" s="125"/>
      <c r="B151" s="125"/>
      <c r="C151" s="125"/>
      <c r="D151" s="125"/>
      <c r="E151" s="125"/>
      <c r="F151" s="125"/>
      <c r="G151" s="125"/>
      <c r="H151" s="125"/>
      <c r="I151" s="125"/>
      <c r="J151" s="125"/>
      <c r="K151" s="125"/>
      <c r="L151" s="125"/>
      <c r="M151" s="125"/>
      <c r="N151" s="125"/>
      <c r="O151" s="125"/>
      <c r="P151" s="125"/>
      <c r="Q151" s="125"/>
      <c r="R151" s="125"/>
    </row>
    <row r="152" spans="1:18" ht="15" customHeight="1">
      <c r="A152" s="125"/>
      <c r="B152" s="125"/>
      <c r="C152" s="125"/>
      <c r="D152" s="125"/>
      <c r="E152" s="125"/>
      <c r="F152" s="125"/>
      <c r="G152" s="125"/>
      <c r="H152" s="125"/>
      <c r="I152" s="125"/>
      <c r="J152" s="125"/>
      <c r="K152" s="125"/>
      <c r="L152" s="125"/>
      <c r="M152" s="125"/>
      <c r="N152" s="125"/>
      <c r="O152" s="125"/>
      <c r="P152" s="125"/>
      <c r="Q152" s="125"/>
      <c r="R152" s="125"/>
    </row>
    <row r="153" spans="1:18" ht="15" customHeight="1">
      <c r="A153" s="125"/>
      <c r="B153" s="125"/>
      <c r="C153" s="125"/>
      <c r="D153" s="125"/>
      <c r="E153" s="125"/>
      <c r="F153" s="125"/>
      <c r="G153" s="125"/>
      <c r="H153" s="125"/>
      <c r="I153" s="125"/>
      <c r="J153" s="125"/>
      <c r="K153" s="125"/>
      <c r="L153" s="125"/>
      <c r="M153" s="125"/>
      <c r="N153" s="125"/>
      <c r="O153" s="125"/>
      <c r="P153" s="125"/>
      <c r="Q153" s="125"/>
      <c r="R153" s="125"/>
    </row>
    <row r="154" spans="1:18" ht="15" customHeight="1">
      <c r="A154" s="125"/>
      <c r="B154" s="125"/>
      <c r="C154" s="125"/>
      <c r="D154" s="125"/>
      <c r="E154" s="125"/>
      <c r="F154" s="125"/>
      <c r="G154" s="125"/>
      <c r="H154" s="125"/>
      <c r="I154" s="125"/>
      <c r="J154" s="125"/>
      <c r="K154" s="125"/>
      <c r="L154" s="125"/>
      <c r="M154" s="125"/>
      <c r="N154" s="125"/>
      <c r="O154" s="125"/>
      <c r="P154" s="125"/>
      <c r="Q154" s="125"/>
      <c r="R154" s="125"/>
    </row>
    <row r="155" spans="1:18" ht="15" customHeight="1">
      <c r="A155" s="125"/>
      <c r="B155" s="125"/>
      <c r="C155" s="125"/>
      <c r="D155" s="125"/>
      <c r="E155" s="125"/>
      <c r="F155" s="125"/>
      <c r="G155" s="125"/>
      <c r="H155" s="125"/>
      <c r="I155" s="125"/>
      <c r="J155" s="125"/>
      <c r="K155" s="125"/>
      <c r="L155" s="125"/>
      <c r="M155" s="125"/>
      <c r="N155" s="125"/>
      <c r="O155" s="125"/>
      <c r="P155" s="125"/>
      <c r="Q155" s="125"/>
      <c r="R155" s="125"/>
    </row>
    <row r="156" spans="1:18" ht="15" customHeight="1">
      <c r="A156" s="125"/>
      <c r="B156" s="125"/>
      <c r="C156" s="125"/>
      <c r="D156" s="125"/>
      <c r="E156" s="125"/>
      <c r="F156" s="125"/>
      <c r="G156" s="125"/>
      <c r="H156" s="125"/>
      <c r="I156" s="125"/>
      <c r="J156" s="125"/>
      <c r="K156" s="125"/>
      <c r="L156" s="125"/>
      <c r="M156" s="125"/>
      <c r="N156" s="125"/>
      <c r="O156" s="125"/>
      <c r="P156" s="125"/>
      <c r="Q156" s="125"/>
      <c r="R156" s="125"/>
    </row>
  </sheetData>
  <sortState ref="A2:S293">
    <sortCondition ref="A2:A293"/>
    <sortCondition ref="C2:C293"/>
  </sortState>
  <mergeCells count="1">
    <mergeCell ref="A149:R156"/>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P288"/>
  <sheetViews>
    <sheetView workbookViewId="0">
      <selection activeCell="B1" sqref="B1"/>
    </sheetView>
  </sheetViews>
  <sheetFormatPr defaultColWidth="8.88671875" defaultRowHeight="14.4" outlineLevelRow="2"/>
  <cols>
    <col min="1" max="16384" width="8.88671875" style="2"/>
  </cols>
  <sheetData>
    <row r="1" spans="1:16" s="108" customFormat="1" ht="18">
      <c r="A1" s="133" t="s">
        <v>938</v>
      </c>
    </row>
    <row r="2" spans="1:16" ht="15" thickBot="1">
      <c r="A2" s="159" t="s">
        <v>494</v>
      </c>
      <c r="B2" s="159" t="s">
        <v>493</v>
      </c>
      <c r="C2" s="159" t="s">
        <v>495</v>
      </c>
      <c r="D2" s="159" t="s">
        <v>0</v>
      </c>
      <c r="E2" s="159" t="s">
        <v>496</v>
      </c>
      <c r="F2" s="160" t="s">
        <v>499</v>
      </c>
      <c r="G2" s="160" t="s">
        <v>498</v>
      </c>
    </row>
    <row r="3" spans="1:16" ht="15" outlineLevel="2" thickTop="1">
      <c r="A3" s="2">
        <v>1</v>
      </c>
      <c r="B3" s="2" t="s">
        <v>1</v>
      </c>
      <c r="C3" s="2" t="s">
        <v>502</v>
      </c>
      <c r="D3" s="2">
        <v>10</v>
      </c>
      <c r="E3" s="9">
        <v>1916</v>
      </c>
      <c r="F3" s="10">
        <v>4.2924031632950239</v>
      </c>
      <c r="G3" s="10">
        <v>17.169612653180096</v>
      </c>
    </row>
    <row r="4" spans="1:16" outlineLevel="2">
      <c r="A4" s="2">
        <v>1</v>
      </c>
      <c r="B4" s="2" t="s">
        <v>1</v>
      </c>
      <c r="C4" s="2" t="s">
        <v>503</v>
      </c>
      <c r="D4" s="2">
        <v>0.08</v>
      </c>
      <c r="E4" s="9">
        <v>2560</v>
      </c>
      <c r="F4" s="10">
        <v>0</v>
      </c>
      <c r="G4" s="10">
        <v>0.22940609808006812</v>
      </c>
    </row>
    <row r="5" spans="1:16" outlineLevel="2">
      <c r="A5" s="2">
        <v>1</v>
      </c>
      <c r="B5" s="2" t="s">
        <v>1</v>
      </c>
      <c r="C5" s="2" t="s">
        <v>504</v>
      </c>
      <c r="D5" s="2">
        <v>65</v>
      </c>
      <c r="E5" s="9">
        <v>232</v>
      </c>
      <c r="F5" s="10">
        <v>0</v>
      </c>
      <c r="G5" s="10">
        <v>16.891816206286265</v>
      </c>
      <c r="K5" s="134" t="s">
        <v>939</v>
      </c>
      <c r="L5" s="135"/>
      <c r="M5" s="135"/>
      <c r="N5" s="135"/>
      <c r="O5" s="135"/>
      <c r="P5" s="135"/>
    </row>
    <row r="6" spans="1:16" outlineLevel="2">
      <c r="A6" s="2">
        <v>1</v>
      </c>
      <c r="B6" s="2" t="s">
        <v>1</v>
      </c>
      <c r="C6" s="2" t="s">
        <v>505</v>
      </c>
      <c r="D6" s="2">
        <v>3</v>
      </c>
      <c r="E6" s="9">
        <v>135</v>
      </c>
      <c r="F6" s="10">
        <v>0</v>
      </c>
      <c r="G6" s="10">
        <v>0.45365952012904093</v>
      </c>
      <c r="K6" s="135"/>
      <c r="L6" s="135"/>
      <c r="M6" s="135"/>
      <c r="N6" s="135"/>
      <c r="O6" s="135"/>
      <c r="P6" s="135"/>
    </row>
    <row r="7" spans="1:16" outlineLevel="2">
      <c r="A7" s="2">
        <v>1</v>
      </c>
      <c r="B7" s="2" t="s">
        <v>1</v>
      </c>
      <c r="C7" s="2" t="s">
        <v>506</v>
      </c>
      <c r="D7" s="2">
        <v>13</v>
      </c>
      <c r="E7" s="9">
        <v>1431</v>
      </c>
      <c r="F7" s="10">
        <v>0</v>
      </c>
      <c r="G7" s="10">
        <v>20.838093957927281</v>
      </c>
      <c r="K7" s="135"/>
      <c r="L7" s="135"/>
      <c r="M7" s="135"/>
      <c r="N7" s="135"/>
      <c r="O7" s="135"/>
      <c r="P7" s="135"/>
    </row>
    <row r="8" spans="1:16" outlineLevel="2">
      <c r="A8" s="2">
        <v>1</v>
      </c>
      <c r="B8" s="2" t="s">
        <v>1</v>
      </c>
      <c r="C8" s="2" t="s">
        <v>507</v>
      </c>
      <c r="D8" s="2">
        <v>2.2000000000000002</v>
      </c>
      <c r="E8" s="9">
        <v>1149</v>
      </c>
      <c r="F8" s="10">
        <v>0.56630149875663693</v>
      </c>
      <c r="G8" s="10">
        <v>2.2652059950265477</v>
      </c>
    </row>
    <row r="9" spans="1:16" outlineLevel="1">
      <c r="A9" s="38" t="s">
        <v>760</v>
      </c>
      <c r="E9" s="9"/>
      <c r="F9" s="10">
        <f>SUBTOTAL(9,F3:F8)</f>
        <v>4.858704662051661</v>
      </c>
      <c r="G9" s="10">
        <f>SUBTOTAL(9,G3:G8)</f>
        <v>57.847794430629307</v>
      </c>
    </row>
    <row r="10" spans="1:16" outlineLevel="2">
      <c r="A10" s="2">
        <v>3</v>
      </c>
      <c r="B10" s="2" t="s">
        <v>27</v>
      </c>
      <c r="C10" s="2" t="s">
        <v>502</v>
      </c>
      <c r="D10" s="2">
        <v>10</v>
      </c>
      <c r="E10" s="9">
        <v>9801</v>
      </c>
      <c r="F10" s="10">
        <v>54.892801935613953</v>
      </c>
      <c r="G10" s="10">
        <v>54.892801935613953</v>
      </c>
    </row>
    <row r="11" spans="1:16" outlineLevel="2">
      <c r="A11" s="2">
        <v>3</v>
      </c>
      <c r="B11" s="2" t="s">
        <v>27</v>
      </c>
      <c r="C11" s="2" t="s">
        <v>503</v>
      </c>
      <c r="D11" s="2">
        <v>0.08</v>
      </c>
      <c r="E11" s="2">
        <v>508</v>
      </c>
      <c r="F11" s="10">
        <v>0</v>
      </c>
      <c r="G11" s="10">
        <v>4.5522772587763514E-2</v>
      </c>
    </row>
    <row r="12" spans="1:16" outlineLevel="2">
      <c r="A12" s="2">
        <v>3</v>
      </c>
      <c r="B12" s="2" t="s">
        <v>27</v>
      </c>
      <c r="C12" s="2" t="s">
        <v>504</v>
      </c>
      <c r="D12" s="2">
        <v>65</v>
      </c>
      <c r="E12" s="2">
        <v>2</v>
      </c>
      <c r="F12" s="10">
        <v>0</v>
      </c>
      <c r="G12" s="10">
        <v>0.14561910522660573</v>
      </c>
    </row>
    <row r="13" spans="1:16" outlineLevel="2">
      <c r="A13" s="2">
        <v>3</v>
      </c>
      <c r="B13" s="2" t="s">
        <v>27</v>
      </c>
      <c r="C13" s="2" t="s">
        <v>505</v>
      </c>
      <c r="D13" s="2">
        <v>3</v>
      </c>
      <c r="E13" s="2">
        <v>37</v>
      </c>
      <c r="F13" s="10">
        <v>0</v>
      </c>
      <c r="G13" s="10">
        <v>0.12433631292425566</v>
      </c>
    </row>
    <row r="14" spans="1:16" outlineLevel="2">
      <c r="A14" s="2">
        <v>3</v>
      </c>
      <c r="B14" s="2" t="s">
        <v>27</v>
      </c>
      <c r="C14" s="2" t="s">
        <v>506</v>
      </c>
      <c r="D14" s="2">
        <v>13</v>
      </c>
      <c r="E14" s="9">
        <v>963.16399999999999</v>
      </c>
      <c r="F14" s="10">
        <v>0</v>
      </c>
      <c r="G14" s="10">
        <v>14.025507986647847</v>
      </c>
    </row>
    <row r="15" spans="1:16" outlineLevel="2">
      <c r="A15" s="2">
        <v>3</v>
      </c>
      <c r="B15" s="2" t="s">
        <v>27</v>
      </c>
      <c r="C15" s="2" t="s">
        <v>507</v>
      </c>
      <c r="D15" s="2">
        <v>2.2000000000000002</v>
      </c>
      <c r="E15" s="9">
        <v>262</v>
      </c>
      <c r="F15" s="10">
        <v>0</v>
      </c>
      <c r="G15" s="10">
        <v>0.64565270963550425</v>
      </c>
    </row>
    <row r="16" spans="1:16" outlineLevel="2">
      <c r="A16" s="2">
        <v>3</v>
      </c>
      <c r="B16" s="2" t="s">
        <v>1</v>
      </c>
      <c r="C16" s="2" t="s">
        <v>502</v>
      </c>
      <c r="D16" s="2">
        <v>10</v>
      </c>
      <c r="E16" s="9">
        <v>20079</v>
      </c>
      <c r="F16" s="10">
        <v>112.45715437865448</v>
      </c>
      <c r="G16" s="10">
        <v>112.45715437865448</v>
      </c>
    </row>
    <row r="17" spans="1:7" outlineLevel="2">
      <c r="A17" s="2">
        <v>3</v>
      </c>
      <c r="B17" s="2" t="s">
        <v>1</v>
      </c>
      <c r="C17" s="2" t="s">
        <v>508</v>
      </c>
      <c r="D17" s="2">
        <v>13</v>
      </c>
      <c r="E17" s="9">
        <v>274.83600000000001</v>
      </c>
      <c r="F17" s="10">
        <v>0</v>
      </c>
      <c r="G17" s="10">
        <v>4.0021372404059417</v>
      </c>
    </row>
    <row r="18" spans="1:7" outlineLevel="1">
      <c r="A18" s="39" t="s">
        <v>761</v>
      </c>
      <c r="E18" s="9"/>
      <c r="F18" s="10">
        <f>SUBTOTAL(9,F10:F17)</f>
        <v>167.34995631426844</v>
      </c>
      <c r="G18" s="10">
        <f>SUBTOTAL(9,G10:G17)</f>
        <v>186.33873244169635</v>
      </c>
    </row>
    <row r="19" spans="1:7" outlineLevel="2">
      <c r="A19" s="2">
        <v>5</v>
      </c>
      <c r="B19" s="2" t="s">
        <v>34</v>
      </c>
      <c r="C19" s="2" t="s">
        <v>502</v>
      </c>
      <c r="D19" s="2">
        <v>10</v>
      </c>
      <c r="E19" s="9">
        <v>85772</v>
      </c>
      <c r="F19" s="10">
        <v>192.1544906691758</v>
      </c>
      <c r="G19" s="10">
        <v>768.6179626767032</v>
      </c>
    </row>
    <row r="20" spans="1:7" outlineLevel="2">
      <c r="A20" s="2">
        <v>5</v>
      </c>
      <c r="B20" s="1" t="s">
        <v>34</v>
      </c>
      <c r="C20" s="1" t="s">
        <v>503</v>
      </c>
      <c r="D20" s="1">
        <v>0.08</v>
      </c>
      <c r="E20" s="11">
        <v>1076</v>
      </c>
      <c r="F20" s="12">
        <v>0</v>
      </c>
      <c r="G20" s="12">
        <v>9.6422250599278628E-2</v>
      </c>
    </row>
    <row r="21" spans="1:7" outlineLevel="2">
      <c r="A21" s="2">
        <v>5</v>
      </c>
      <c r="B21" s="1" t="s">
        <v>34</v>
      </c>
      <c r="C21" s="1" t="s">
        <v>504</v>
      </c>
      <c r="D21" s="1">
        <v>65</v>
      </c>
      <c r="E21" s="11">
        <v>80000</v>
      </c>
      <c r="F21" s="12">
        <v>0</v>
      </c>
      <c r="G21" s="12">
        <v>6260</v>
      </c>
    </row>
    <row r="22" spans="1:7" outlineLevel="2">
      <c r="A22" s="2">
        <v>5</v>
      </c>
      <c r="B22" s="2" t="s">
        <v>34</v>
      </c>
      <c r="C22" s="2" t="s">
        <v>505</v>
      </c>
      <c r="D22" s="2">
        <v>3</v>
      </c>
      <c r="E22" s="9">
        <v>55</v>
      </c>
      <c r="F22" s="10">
        <v>0</v>
      </c>
      <c r="G22" s="10">
        <v>0.18482424894146113</v>
      </c>
    </row>
    <row r="23" spans="1:7" outlineLevel="2">
      <c r="A23" s="2">
        <v>5</v>
      </c>
      <c r="B23" s="2" t="s">
        <v>34</v>
      </c>
      <c r="C23" s="2" t="s">
        <v>506</v>
      </c>
      <c r="D23" s="2">
        <v>13</v>
      </c>
      <c r="E23" s="9">
        <v>1149</v>
      </c>
      <c r="F23" s="10">
        <v>0</v>
      </c>
      <c r="G23" s="10">
        <v>16.731635190536998</v>
      </c>
    </row>
    <row r="24" spans="1:7" outlineLevel="2">
      <c r="A24" s="2">
        <v>5</v>
      </c>
      <c r="B24" s="2" t="s">
        <v>34</v>
      </c>
      <c r="C24" s="2" t="s">
        <v>507</v>
      </c>
      <c r="D24" s="2">
        <v>2.2000000000000002</v>
      </c>
      <c r="E24" s="9">
        <v>11033</v>
      </c>
      <c r="F24" s="10">
        <v>0</v>
      </c>
      <c r="G24" s="10">
        <v>27.188879180948543</v>
      </c>
    </row>
    <row r="25" spans="1:7" outlineLevel="1">
      <c r="A25" s="39" t="s">
        <v>762</v>
      </c>
      <c r="E25" s="9"/>
      <c r="F25" s="10">
        <f>SUBTOTAL(9,F19:F24)</f>
        <v>192.1544906691758</v>
      </c>
      <c r="G25" s="10">
        <f>SUBTOTAL(9,G19:G24)</f>
        <v>7072.8197235477301</v>
      </c>
    </row>
    <row r="26" spans="1:7" outlineLevel="2">
      <c r="A26" s="2">
        <v>6</v>
      </c>
      <c r="B26" s="2" t="s">
        <v>27</v>
      </c>
      <c r="C26" s="2" t="s">
        <v>502</v>
      </c>
      <c r="D26" s="2">
        <v>10</v>
      </c>
      <c r="E26" s="9">
        <v>6950.52</v>
      </c>
      <c r="F26" s="10">
        <v>15.571207742455814</v>
      </c>
      <c r="G26" s="10">
        <v>62.284830969823254</v>
      </c>
    </row>
    <row r="27" spans="1:7" outlineLevel="2">
      <c r="A27" s="2">
        <v>6</v>
      </c>
      <c r="B27" s="2" t="s">
        <v>27</v>
      </c>
      <c r="C27" s="2" t="s">
        <v>508</v>
      </c>
      <c r="D27" s="2">
        <v>13</v>
      </c>
      <c r="E27" s="9">
        <v>350.17500000000001</v>
      </c>
      <c r="F27" s="10">
        <v>0</v>
      </c>
      <c r="G27" s="10">
        <v>5.0992170172726663</v>
      </c>
    </row>
    <row r="28" spans="1:7" outlineLevel="2">
      <c r="A28" s="2">
        <v>6</v>
      </c>
      <c r="B28" s="2" t="s">
        <v>1</v>
      </c>
      <c r="C28" s="2" t="s">
        <v>502</v>
      </c>
      <c r="D28" s="2">
        <v>10</v>
      </c>
      <c r="E28" s="9">
        <v>3825.48</v>
      </c>
      <c r="F28" s="10">
        <v>8.5701996101888582</v>
      </c>
      <c r="G28" s="10">
        <v>34.280798440755433</v>
      </c>
    </row>
    <row r="29" spans="1:7" outlineLevel="2">
      <c r="A29" s="2">
        <v>6</v>
      </c>
      <c r="B29" s="2" t="s">
        <v>1</v>
      </c>
      <c r="C29" s="2" t="s">
        <v>503</v>
      </c>
      <c r="D29" s="2">
        <v>0.08</v>
      </c>
      <c r="E29" s="9">
        <v>224</v>
      </c>
      <c r="F29" s="10">
        <v>0</v>
      </c>
      <c r="G29" s="10">
        <v>2.0073033582005961E-2</v>
      </c>
    </row>
    <row r="30" spans="1:7" outlineLevel="2">
      <c r="A30" s="2">
        <v>6</v>
      </c>
      <c r="B30" s="2" t="s">
        <v>1</v>
      </c>
      <c r="C30" s="2" t="s">
        <v>504</v>
      </c>
      <c r="D30" s="2">
        <v>65</v>
      </c>
      <c r="E30" s="9">
        <v>0</v>
      </c>
      <c r="F30" s="10">
        <v>0</v>
      </c>
      <c r="G30" s="10">
        <v>0</v>
      </c>
    </row>
    <row r="31" spans="1:7" outlineLevel="2">
      <c r="A31" s="2">
        <v>6</v>
      </c>
      <c r="B31" s="2" t="s">
        <v>1</v>
      </c>
      <c r="C31" s="2" t="s">
        <v>505</v>
      </c>
      <c r="D31" s="2">
        <v>3</v>
      </c>
      <c r="E31" s="9">
        <v>41</v>
      </c>
      <c r="F31" s="10">
        <v>0</v>
      </c>
      <c r="G31" s="10">
        <v>0.13777807648363466</v>
      </c>
    </row>
    <row r="32" spans="1:7" outlineLevel="2">
      <c r="A32" s="2">
        <v>6</v>
      </c>
      <c r="B32" s="2" t="s">
        <v>1</v>
      </c>
      <c r="C32" s="2" t="s">
        <v>506</v>
      </c>
      <c r="D32" s="2">
        <v>13</v>
      </c>
      <c r="E32" s="9">
        <v>174.82500000000002</v>
      </c>
      <c r="F32" s="10">
        <v>0</v>
      </c>
      <c r="G32" s="10">
        <v>2.5457860071241352</v>
      </c>
    </row>
    <row r="33" spans="1:7" outlineLevel="2">
      <c r="A33" s="2">
        <v>6</v>
      </c>
      <c r="B33" s="2" t="s">
        <v>1</v>
      </c>
      <c r="C33" s="2" t="s">
        <v>507</v>
      </c>
      <c r="D33" s="2">
        <v>2.2000000000000002</v>
      </c>
      <c r="E33" s="9">
        <v>152</v>
      </c>
      <c r="F33" s="10">
        <v>7.4915428904272247E-2</v>
      </c>
      <c r="G33" s="10">
        <v>0.29966171561708899</v>
      </c>
    </row>
    <row r="34" spans="1:7" outlineLevel="1">
      <c r="A34" s="39" t="s">
        <v>763</v>
      </c>
      <c r="E34" s="9"/>
      <c r="F34" s="10">
        <f>SUBTOTAL(9,F26:F33)</f>
        <v>24.216322781548943</v>
      </c>
      <c r="G34" s="10">
        <f>SUBTOTAL(9,G26:G33)</f>
        <v>104.66814526065824</v>
      </c>
    </row>
    <row r="35" spans="1:7" outlineLevel="2">
      <c r="A35" s="2">
        <v>7</v>
      </c>
      <c r="B35" s="2" t="s">
        <v>46</v>
      </c>
      <c r="C35" s="2" t="s">
        <v>502</v>
      </c>
      <c r="D35" s="2">
        <v>10</v>
      </c>
      <c r="E35" s="9">
        <v>68678</v>
      </c>
      <c r="F35" s="10">
        <v>384.64726572126261</v>
      </c>
      <c r="G35" s="10">
        <v>384.64726572126261</v>
      </c>
    </row>
    <row r="36" spans="1:7" outlineLevel="2">
      <c r="A36" s="2">
        <v>7</v>
      </c>
      <c r="B36" s="2" t="s">
        <v>46</v>
      </c>
      <c r="C36" s="2" t="s">
        <v>503</v>
      </c>
      <c r="D36" s="2">
        <v>0.08</v>
      </c>
      <c r="E36" s="9">
        <v>358</v>
      </c>
      <c r="F36" s="10">
        <v>0</v>
      </c>
      <c r="G36" s="10">
        <v>3.2081009028384525E-2</v>
      </c>
    </row>
    <row r="37" spans="1:7" outlineLevel="2">
      <c r="A37" s="2">
        <v>7</v>
      </c>
      <c r="B37" s="2" t="s">
        <v>46</v>
      </c>
      <c r="C37" s="2" t="s">
        <v>504</v>
      </c>
      <c r="D37" s="2">
        <v>65</v>
      </c>
      <c r="E37" s="9">
        <v>6</v>
      </c>
      <c r="F37" s="10">
        <v>0</v>
      </c>
      <c r="G37" s="10">
        <v>0.43685731567981717</v>
      </c>
    </row>
    <row r="38" spans="1:7" outlineLevel="2">
      <c r="A38" s="2">
        <v>7</v>
      </c>
      <c r="B38" s="2" t="s">
        <v>46</v>
      </c>
      <c r="C38" s="2" t="s">
        <v>505</v>
      </c>
      <c r="D38" s="2">
        <v>3</v>
      </c>
      <c r="E38" s="9">
        <v>11</v>
      </c>
      <c r="F38" s="10">
        <v>0</v>
      </c>
      <c r="G38" s="10">
        <v>3.6964849788292224E-2</v>
      </c>
    </row>
    <row r="39" spans="1:7" outlineLevel="2">
      <c r="A39" s="2">
        <v>7</v>
      </c>
      <c r="B39" s="2" t="s">
        <v>46</v>
      </c>
      <c r="C39" s="2" t="s">
        <v>506</v>
      </c>
      <c r="D39" s="2">
        <v>13</v>
      </c>
      <c r="E39" s="9">
        <v>1114</v>
      </c>
      <c r="F39" s="10">
        <v>0</v>
      </c>
      <c r="G39" s="10">
        <v>16.221968322243878</v>
      </c>
    </row>
    <row r="40" spans="1:7" outlineLevel="2">
      <c r="A40" s="2">
        <v>7</v>
      </c>
      <c r="B40" s="2" t="s">
        <v>46</v>
      </c>
      <c r="C40" s="2" t="s">
        <v>507</v>
      </c>
      <c r="D40" s="2">
        <v>2.2000000000000002</v>
      </c>
      <c r="E40" s="9">
        <v>764</v>
      </c>
      <c r="F40" s="10">
        <v>0.9413715079418421</v>
      </c>
      <c r="G40" s="10">
        <v>0.9413715079418421</v>
      </c>
    </row>
    <row r="41" spans="1:7" outlineLevel="1">
      <c r="A41" s="39" t="s">
        <v>764</v>
      </c>
      <c r="E41" s="9"/>
      <c r="F41" s="10">
        <f>SUBTOTAL(9,F35:F40)</f>
        <v>385.58863722920444</v>
      </c>
      <c r="G41" s="10">
        <f>SUBTOTAL(9,G35:G40)</f>
        <v>402.31650872594486</v>
      </c>
    </row>
    <row r="42" spans="1:7" outlineLevel="2">
      <c r="A42" s="2">
        <v>9</v>
      </c>
      <c r="B42" s="2" t="s">
        <v>46</v>
      </c>
      <c r="C42" s="2" t="s">
        <v>502</v>
      </c>
      <c r="D42" s="2">
        <v>10</v>
      </c>
      <c r="E42" s="9">
        <v>11197</v>
      </c>
      <c r="F42" s="10">
        <v>12.54228554786388</v>
      </c>
      <c r="G42" s="10">
        <v>112.88056993077491</v>
      </c>
    </row>
    <row r="43" spans="1:7" outlineLevel="2">
      <c r="A43" s="2">
        <v>9</v>
      </c>
      <c r="B43" s="2" t="s">
        <v>46</v>
      </c>
      <c r="C43" s="2" t="s">
        <v>503</v>
      </c>
      <c r="D43" s="2">
        <v>0.08</v>
      </c>
      <c r="E43" s="9">
        <v>364.79999999999995</v>
      </c>
      <c r="F43" s="10">
        <v>0</v>
      </c>
      <c r="G43" s="10">
        <v>3.2690368976409701E-2</v>
      </c>
    </row>
    <row r="44" spans="1:7" outlineLevel="2">
      <c r="A44" s="2">
        <v>9</v>
      </c>
      <c r="B44" s="2" t="s">
        <v>46</v>
      </c>
      <c r="C44" s="2" t="s">
        <v>507</v>
      </c>
      <c r="D44" s="2">
        <v>2.2000000000000002</v>
      </c>
      <c r="E44" s="13">
        <v>18.202999999999999</v>
      </c>
      <c r="F44" s="10">
        <v>4.4858077379752231E-3</v>
      </c>
      <c r="G44" s="10">
        <v>4.0372269641777002E-2</v>
      </c>
    </row>
    <row r="45" spans="1:7" outlineLevel="2">
      <c r="A45" s="2">
        <v>9</v>
      </c>
      <c r="B45" s="2" t="s">
        <v>46</v>
      </c>
      <c r="C45" s="2" t="s">
        <v>505</v>
      </c>
      <c r="D45" s="2">
        <v>3</v>
      </c>
      <c r="E45" s="2">
        <v>0</v>
      </c>
      <c r="F45" s="10">
        <v>0</v>
      </c>
      <c r="G45" s="10">
        <v>0</v>
      </c>
    </row>
    <row r="46" spans="1:7" outlineLevel="2">
      <c r="A46" s="2">
        <v>9</v>
      </c>
      <c r="B46" s="2" t="s">
        <v>34</v>
      </c>
      <c r="C46" s="2" t="s">
        <v>502</v>
      </c>
      <c r="D46" s="2">
        <v>10</v>
      </c>
      <c r="E46" s="9">
        <v>1134</v>
      </c>
      <c r="F46" s="10">
        <v>1.2702466563613146</v>
      </c>
      <c r="G46" s="10">
        <v>11.432219907251831</v>
      </c>
    </row>
    <row r="47" spans="1:7" outlineLevel="2">
      <c r="A47" s="2">
        <v>9</v>
      </c>
      <c r="B47" s="2" t="s">
        <v>58</v>
      </c>
      <c r="C47" s="2" t="s">
        <v>502</v>
      </c>
      <c r="D47" s="2">
        <v>10</v>
      </c>
      <c r="E47" s="9">
        <v>83257</v>
      </c>
      <c r="F47" s="10">
        <v>93.260075721934712</v>
      </c>
      <c r="G47" s="10">
        <v>839.34068149741245</v>
      </c>
    </row>
    <row r="48" spans="1:7" outlineLevel="2">
      <c r="A48" s="2">
        <v>9</v>
      </c>
      <c r="B48" s="2" t="s">
        <v>58</v>
      </c>
      <c r="C48" s="2" t="s">
        <v>503</v>
      </c>
      <c r="D48" s="2">
        <v>0.08</v>
      </c>
      <c r="E48" s="13">
        <v>19.700000000000003</v>
      </c>
      <c r="F48" s="10">
        <v>1.7653516141317746E-4</v>
      </c>
      <c r="G48" s="10">
        <v>1.588816452718597E-3</v>
      </c>
    </row>
    <row r="49" spans="1:7" outlineLevel="2">
      <c r="A49" s="2">
        <v>9</v>
      </c>
      <c r="B49" s="2" t="s">
        <v>58</v>
      </c>
      <c r="C49" s="2" t="s">
        <v>504</v>
      </c>
      <c r="D49" s="2">
        <v>65</v>
      </c>
      <c r="E49" s="9">
        <v>75000</v>
      </c>
      <c r="F49" s="10">
        <v>0</v>
      </c>
      <c r="G49" s="10">
        <v>5460.7164459977148</v>
      </c>
    </row>
    <row r="50" spans="1:7" outlineLevel="2">
      <c r="A50" s="2">
        <v>9</v>
      </c>
      <c r="B50" s="2" t="s">
        <v>58</v>
      </c>
      <c r="C50" s="2" t="s">
        <v>505</v>
      </c>
      <c r="D50" s="2">
        <v>3</v>
      </c>
      <c r="E50" s="2">
        <v>0</v>
      </c>
      <c r="F50" s="10">
        <v>0</v>
      </c>
      <c r="G50" s="10">
        <v>0</v>
      </c>
    </row>
    <row r="51" spans="1:7" outlineLevel="2">
      <c r="A51" s="2">
        <v>9</v>
      </c>
      <c r="B51" s="2" t="s">
        <v>58</v>
      </c>
      <c r="C51" s="2" t="s">
        <v>506</v>
      </c>
      <c r="D51" s="2">
        <v>13</v>
      </c>
      <c r="E51" s="9">
        <v>94</v>
      </c>
      <c r="F51" s="10">
        <v>0</v>
      </c>
      <c r="G51" s="10">
        <v>1.3688195891300938</v>
      </c>
    </row>
    <row r="52" spans="1:7" outlineLevel="2">
      <c r="A52" s="2">
        <v>9</v>
      </c>
      <c r="B52" s="2" t="s">
        <v>58</v>
      </c>
      <c r="C52" s="2" t="s">
        <v>507</v>
      </c>
      <c r="D52" s="2">
        <v>2.2000000000000002</v>
      </c>
      <c r="E52" s="13">
        <v>90.796999999999997</v>
      </c>
      <c r="F52" s="10">
        <v>2.2375316441517131E-2</v>
      </c>
      <c r="G52" s="10">
        <v>0.20137784797365416</v>
      </c>
    </row>
    <row r="53" spans="1:7" outlineLevel="1">
      <c r="A53" s="39" t="s">
        <v>765</v>
      </c>
      <c r="E53" s="13"/>
      <c r="F53" s="10">
        <f>SUBTOTAL(9,F42:F52)</f>
        <v>107.09964558550081</v>
      </c>
      <c r="G53" s="10">
        <f>SUBTOTAL(9,G42:G52)</f>
        <v>6426.0147662253294</v>
      </c>
    </row>
    <row r="54" spans="1:7" outlineLevel="2">
      <c r="A54" s="2">
        <v>11</v>
      </c>
      <c r="B54" s="2" t="s">
        <v>34</v>
      </c>
      <c r="C54" s="2" t="s">
        <v>502</v>
      </c>
      <c r="D54" s="2">
        <v>10</v>
      </c>
      <c r="E54" s="9">
        <v>28841</v>
      </c>
      <c r="F54" s="10">
        <v>64.612317136008244</v>
      </c>
      <c r="G54" s="10">
        <v>258.44926854403298</v>
      </c>
    </row>
    <row r="55" spans="1:7" outlineLevel="2">
      <c r="A55" s="2">
        <v>11</v>
      </c>
      <c r="B55" s="2" t="s">
        <v>34</v>
      </c>
      <c r="C55" s="2" t="s">
        <v>503</v>
      </c>
      <c r="D55" s="2">
        <v>0.08</v>
      </c>
      <c r="E55" s="9">
        <v>122</v>
      </c>
      <c r="F55" s="10">
        <v>0</v>
      </c>
      <c r="G55" s="10">
        <v>1.0932634361628245E-2</v>
      </c>
    </row>
    <row r="56" spans="1:7" outlineLevel="2">
      <c r="A56" s="2">
        <v>11</v>
      </c>
      <c r="B56" s="2" t="s">
        <v>34</v>
      </c>
      <c r="C56" s="2" t="s">
        <v>504</v>
      </c>
      <c r="D56" s="2">
        <v>65</v>
      </c>
      <c r="E56" s="9">
        <v>0</v>
      </c>
      <c r="F56" s="10">
        <v>0</v>
      </c>
      <c r="G56" s="10">
        <v>0</v>
      </c>
    </row>
    <row r="57" spans="1:7" outlineLevel="2">
      <c r="A57" s="2">
        <v>11</v>
      </c>
      <c r="B57" s="2" t="s">
        <v>34</v>
      </c>
      <c r="C57" s="2" t="s">
        <v>505</v>
      </c>
      <c r="D57" s="2">
        <v>3</v>
      </c>
      <c r="E57" s="9">
        <v>12</v>
      </c>
      <c r="F57" s="10">
        <v>0</v>
      </c>
      <c r="G57" s="10">
        <v>4.032529067813697E-2</v>
      </c>
    </row>
    <row r="58" spans="1:7" outlineLevel="2">
      <c r="A58" s="2">
        <v>11</v>
      </c>
      <c r="B58" s="2" t="s">
        <v>34</v>
      </c>
      <c r="C58" s="2" t="s">
        <v>506</v>
      </c>
      <c r="D58" s="2">
        <v>13</v>
      </c>
      <c r="E58" s="9">
        <v>323</v>
      </c>
      <c r="F58" s="10">
        <v>0</v>
      </c>
      <c r="G58" s="10">
        <v>4.7034970988193647</v>
      </c>
    </row>
    <row r="59" spans="1:7" outlineLevel="2">
      <c r="A59" s="2">
        <v>11</v>
      </c>
      <c r="B59" s="2" t="s">
        <v>34</v>
      </c>
      <c r="C59" s="2" t="s">
        <v>507</v>
      </c>
      <c r="D59" s="2">
        <v>2.2000000000000002</v>
      </c>
      <c r="E59" s="9">
        <v>999</v>
      </c>
      <c r="F59" s="10">
        <v>0.49237179918005247</v>
      </c>
      <c r="G59" s="10">
        <v>1.9694871967202099</v>
      </c>
    </row>
    <row r="60" spans="1:7" outlineLevel="1">
      <c r="A60" s="39" t="s">
        <v>766</v>
      </c>
      <c r="E60" s="9"/>
      <c r="F60" s="10">
        <f>SUBTOTAL(9,F54:F59)</f>
        <v>65.104688935188292</v>
      </c>
      <c r="G60" s="10">
        <f>SUBTOTAL(9,G54:G59)</f>
        <v>265.17351076461227</v>
      </c>
    </row>
    <row r="61" spans="1:7" outlineLevel="2">
      <c r="A61" s="2">
        <v>13</v>
      </c>
      <c r="B61" s="2" t="s">
        <v>1</v>
      </c>
      <c r="C61" s="2" t="s">
        <v>502</v>
      </c>
      <c r="D61" s="2">
        <v>10</v>
      </c>
      <c r="E61" s="9">
        <v>35868</v>
      </c>
      <c r="F61" s="10">
        <v>80.354862557967607</v>
      </c>
      <c r="G61" s="10">
        <v>321.41945023187043</v>
      </c>
    </row>
    <row r="62" spans="1:7" outlineLevel="2">
      <c r="A62" s="2">
        <v>13</v>
      </c>
      <c r="B62" s="2" t="s">
        <v>1</v>
      </c>
      <c r="C62" s="2" t="s">
        <v>503</v>
      </c>
      <c r="D62" s="2">
        <v>0.08</v>
      </c>
      <c r="E62" s="9">
        <v>1968</v>
      </c>
      <c r="F62" s="10">
        <v>0</v>
      </c>
      <c r="G62" s="10">
        <v>0.17635593789905235</v>
      </c>
    </row>
    <row r="63" spans="1:7" outlineLevel="2">
      <c r="A63" s="2">
        <v>13</v>
      </c>
      <c r="B63" s="2" t="s">
        <v>1</v>
      </c>
      <c r="C63" s="2" t="s">
        <v>504</v>
      </c>
      <c r="D63" s="2">
        <v>65</v>
      </c>
      <c r="E63" s="9">
        <v>37000</v>
      </c>
      <c r="F63" s="10">
        <v>0</v>
      </c>
      <c r="G63" s="10">
        <v>2693.9534466922059</v>
      </c>
    </row>
    <row r="64" spans="1:7" outlineLevel="2">
      <c r="A64" s="2">
        <v>13</v>
      </c>
      <c r="B64" s="2" t="s">
        <v>1</v>
      </c>
      <c r="C64" s="2" t="s">
        <v>505</v>
      </c>
      <c r="D64" s="2">
        <v>3</v>
      </c>
      <c r="E64" s="9">
        <v>23</v>
      </c>
      <c r="F64" s="10">
        <v>0</v>
      </c>
      <c r="G64" s="10">
        <v>7.7290140466429194E-2</v>
      </c>
    </row>
    <row r="65" spans="1:7" outlineLevel="2">
      <c r="A65" s="2">
        <v>13</v>
      </c>
      <c r="B65" s="2" t="s">
        <v>1</v>
      </c>
      <c r="C65" s="2" t="s">
        <v>506</v>
      </c>
      <c r="D65" s="2">
        <v>13</v>
      </c>
      <c r="E65" s="9">
        <v>1334</v>
      </c>
      <c r="F65" s="10">
        <v>0</v>
      </c>
      <c r="G65" s="10">
        <v>19.425588637229204</v>
      </c>
    </row>
    <row r="66" spans="1:7" outlineLevel="2">
      <c r="A66" s="2">
        <v>13</v>
      </c>
      <c r="B66" s="2" t="s">
        <v>1</v>
      </c>
      <c r="C66" s="2" t="s">
        <v>507</v>
      </c>
      <c r="D66" s="2">
        <v>2.2000000000000002</v>
      </c>
      <c r="E66" s="9">
        <v>683</v>
      </c>
      <c r="F66" s="10">
        <v>0.33662656540538122</v>
      </c>
      <c r="G66" s="10">
        <v>1.3465062616215249</v>
      </c>
    </row>
    <row r="67" spans="1:7" outlineLevel="1">
      <c r="A67" s="39" t="s">
        <v>767</v>
      </c>
      <c r="E67" s="9"/>
      <c r="F67" s="10">
        <f>SUBTOTAL(9,F61:F66)</f>
        <v>80.691489123372989</v>
      </c>
      <c r="G67" s="10">
        <f>SUBTOTAL(9,G61:G66)</f>
        <v>3036.3986379012927</v>
      </c>
    </row>
    <row r="68" spans="1:7" outlineLevel="2">
      <c r="A68" s="2">
        <v>15</v>
      </c>
      <c r="B68" s="2" t="s">
        <v>34</v>
      </c>
      <c r="C68" s="2" t="s">
        <v>502</v>
      </c>
      <c r="D68" s="2">
        <v>10</v>
      </c>
      <c r="E68" s="9">
        <v>27413</v>
      </c>
      <c r="F68" s="10">
        <v>61.413177408876045</v>
      </c>
      <c r="G68" s="10">
        <v>245.65270963550418</v>
      </c>
    </row>
    <row r="69" spans="1:7" outlineLevel="2">
      <c r="A69" s="2">
        <v>15</v>
      </c>
      <c r="B69" s="2" t="s">
        <v>34</v>
      </c>
      <c r="C69" s="2" t="s">
        <v>503</v>
      </c>
      <c r="D69" s="2">
        <v>0.08</v>
      </c>
      <c r="E69" s="9">
        <v>620</v>
      </c>
      <c r="F69" s="10">
        <v>0</v>
      </c>
      <c r="G69" s="10">
        <v>5.5559289378766495E-2</v>
      </c>
    </row>
    <row r="70" spans="1:7" outlineLevel="2">
      <c r="A70" s="2">
        <v>15</v>
      </c>
      <c r="B70" s="2" t="s">
        <v>34</v>
      </c>
      <c r="C70" s="2" t="s">
        <v>505</v>
      </c>
      <c r="D70" s="2">
        <v>3</v>
      </c>
      <c r="E70" s="9">
        <v>0</v>
      </c>
      <c r="F70" s="10">
        <v>0</v>
      </c>
      <c r="G70" s="10">
        <v>0</v>
      </c>
    </row>
    <row r="71" spans="1:7" outlineLevel="2">
      <c r="A71" s="2">
        <v>15</v>
      </c>
      <c r="B71" s="2" t="s">
        <v>34</v>
      </c>
      <c r="C71" s="2" t="s">
        <v>506</v>
      </c>
      <c r="D71" s="2">
        <v>13</v>
      </c>
      <c r="E71" s="9">
        <v>1112</v>
      </c>
      <c r="F71" s="10">
        <v>0</v>
      </c>
      <c r="G71" s="10">
        <v>16.192844501198557</v>
      </c>
    </row>
    <row r="72" spans="1:7" outlineLevel="2">
      <c r="A72" s="2">
        <v>15</v>
      </c>
      <c r="B72" s="2" t="s">
        <v>34</v>
      </c>
      <c r="C72" s="2" t="s">
        <v>507</v>
      </c>
      <c r="D72" s="2">
        <v>2.2000000000000002</v>
      </c>
      <c r="E72" s="9">
        <v>1320</v>
      </c>
      <c r="F72" s="10">
        <v>0.6505813562739432</v>
      </c>
      <c r="G72" s="10">
        <v>2.6023254250957728</v>
      </c>
    </row>
    <row r="73" spans="1:7" outlineLevel="2">
      <c r="A73" s="2">
        <v>15</v>
      </c>
      <c r="B73" s="2" t="s">
        <v>34</v>
      </c>
      <c r="C73" s="2" t="s">
        <v>504</v>
      </c>
      <c r="D73" s="2">
        <v>65</v>
      </c>
      <c r="E73" s="9">
        <v>10700</v>
      </c>
      <c r="F73" s="10">
        <v>0</v>
      </c>
      <c r="G73" s="10">
        <v>779.0622129623406</v>
      </c>
    </row>
    <row r="74" spans="1:7" outlineLevel="1">
      <c r="A74" s="39" t="s">
        <v>768</v>
      </c>
      <c r="E74" s="9"/>
      <c r="F74" s="10">
        <f>SUBTOTAL(9,F68:F73)</f>
        <v>62.063758765149991</v>
      </c>
      <c r="G74" s="10">
        <f>SUBTOTAL(9,G68:G73)</f>
        <v>1043.5656518135179</v>
      </c>
    </row>
    <row r="75" spans="1:7" outlineLevel="2">
      <c r="A75" s="2">
        <v>17</v>
      </c>
      <c r="B75" s="2" t="s">
        <v>27</v>
      </c>
      <c r="C75" s="2" t="s">
        <v>502</v>
      </c>
      <c r="D75" s="2">
        <v>10</v>
      </c>
      <c r="E75" s="9">
        <v>18479</v>
      </c>
      <c r="F75" s="10">
        <v>103.49597867240182</v>
      </c>
      <c r="G75" s="10">
        <v>103.49597867240182</v>
      </c>
    </row>
    <row r="76" spans="1:7" outlineLevel="2">
      <c r="A76" s="2">
        <v>17</v>
      </c>
      <c r="B76" s="2" t="s">
        <v>27</v>
      </c>
      <c r="C76" s="2" t="s">
        <v>503</v>
      </c>
      <c r="D76" s="2">
        <v>0.08</v>
      </c>
      <c r="E76" s="9">
        <v>488.15999999999997</v>
      </c>
      <c r="F76" s="10">
        <v>0</v>
      </c>
      <c r="G76" s="10">
        <v>4.3744875327642985E-2</v>
      </c>
    </row>
    <row r="77" spans="1:7" outlineLevel="2">
      <c r="A77" s="2">
        <v>17</v>
      </c>
      <c r="B77" s="2" t="s">
        <v>27</v>
      </c>
      <c r="C77" s="2" t="s">
        <v>504</v>
      </c>
      <c r="D77" s="2">
        <v>65</v>
      </c>
      <c r="E77" s="9">
        <v>2</v>
      </c>
      <c r="F77" s="10">
        <v>0</v>
      </c>
      <c r="G77" s="10">
        <v>0.14561910522660573</v>
      </c>
    </row>
    <row r="78" spans="1:7" outlineLevel="2">
      <c r="A78" s="2">
        <v>17</v>
      </c>
      <c r="B78" s="2" t="s">
        <v>27</v>
      </c>
      <c r="C78" s="2" t="s">
        <v>506</v>
      </c>
      <c r="D78" s="2">
        <v>13</v>
      </c>
      <c r="E78" s="9">
        <v>726</v>
      </c>
      <c r="F78" s="10">
        <v>0</v>
      </c>
      <c r="G78" s="10">
        <v>10.571947039451576</v>
      </c>
    </row>
    <row r="79" spans="1:7" outlineLevel="2">
      <c r="A79" s="2">
        <v>17</v>
      </c>
      <c r="B79" s="2" t="s">
        <v>1</v>
      </c>
      <c r="C79" s="2" t="s">
        <v>502</v>
      </c>
      <c r="D79" s="2">
        <v>10</v>
      </c>
      <c r="E79" s="9">
        <v>8031</v>
      </c>
      <c r="F79" s="10">
        <v>44.979501310571948</v>
      </c>
      <c r="G79" s="10">
        <v>44.979501310571948</v>
      </c>
    </row>
    <row r="80" spans="1:7" outlineLevel="2">
      <c r="A80" s="2">
        <v>17</v>
      </c>
      <c r="B80" s="2" t="s">
        <v>1</v>
      </c>
      <c r="C80" s="2" t="s">
        <v>503</v>
      </c>
      <c r="D80" s="2">
        <v>0.08</v>
      </c>
      <c r="E80" s="9">
        <v>189.84000000000003</v>
      </c>
      <c r="F80" s="10">
        <v>0</v>
      </c>
      <c r="G80" s="10">
        <v>1.7011895960750052E-2</v>
      </c>
    </row>
    <row r="81" spans="1:7" outlineLevel="2">
      <c r="A81" s="2">
        <v>17</v>
      </c>
      <c r="B81" s="2" t="s">
        <v>1</v>
      </c>
      <c r="C81" s="2" t="s">
        <v>504</v>
      </c>
      <c r="D81" s="2">
        <v>65</v>
      </c>
      <c r="E81" s="9">
        <v>1.351</v>
      </c>
      <c r="F81" s="10">
        <v>0</v>
      </c>
      <c r="G81" s="10">
        <v>9.8365705580572171E-2</v>
      </c>
    </row>
    <row r="82" spans="1:7" outlineLevel="2">
      <c r="A82" s="2">
        <v>17</v>
      </c>
      <c r="B82" s="2" t="s">
        <v>1</v>
      </c>
      <c r="C82" s="2" t="s">
        <v>505</v>
      </c>
      <c r="D82" s="2">
        <v>3</v>
      </c>
      <c r="E82" s="9">
        <v>0</v>
      </c>
      <c r="F82" s="10">
        <v>0</v>
      </c>
      <c r="G82" s="10">
        <v>0</v>
      </c>
    </row>
    <row r="83" spans="1:7" outlineLevel="2">
      <c r="A83" s="2">
        <v>17</v>
      </c>
      <c r="B83" s="2" t="s">
        <v>1</v>
      </c>
      <c r="C83" s="2" t="s">
        <v>506</v>
      </c>
      <c r="D83" s="2">
        <v>13</v>
      </c>
      <c r="E83" s="9">
        <v>726</v>
      </c>
      <c r="F83" s="10">
        <v>0</v>
      </c>
      <c r="G83" s="10">
        <v>10.571947039451576</v>
      </c>
    </row>
    <row r="84" spans="1:7" outlineLevel="2">
      <c r="A84" s="2">
        <v>17</v>
      </c>
      <c r="B84" s="2" t="s">
        <v>1</v>
      </c>
      <c r="C84" s="2" t="s">
        <v>507</v>
      </c>
      <c r="D84" s="2">
        <v>2.2000000000000002</v>
      </c>
      <c r="E84" s="9">
        <v>360</v>
      </c>
      <c r="F84" s="10">
        <v>0.44357819745950677</v>
      </c>
      <c r="G84" s="10">
        <v>0.44357819745950677</v>
      </c>
    </row>
    <row r="85" spans="1:7" outlineLevel="2">
      <c r="A85" s="2">
        <v>17</v>
      </c>
      <c r="F85" s="10">
        <v>0</v>
      </c>
      <c r="G85" s="10">
        <v>0</v>
      </c>
    </row>
    <row r="86" spans="1:7" outlineLevel="1">
      <c r="A86" s="39" t="s">
        <v>769</v>
      </c>
      <c r="F86" s="10">
        <f>SUBTOTAL(9,F75:F85)</f>
        <v>148.91905818043327</v>
      </c>
      <c r="G86" s="10">
        <f>SUBTOTAL(9,G75:G85)</f>
        <v>170.36769384143201</v>
      </c>
    </row>
    <row r="87" spans="1:7" outlineLevel="2">
      <c r="A87" s="2">
        <v>19</v>
      </c>
      <c r="B87" s="2" t="s">
        <v>46</v>
      </c>
      <c r="C87" s="2" t="s">
        <v>502</v>
      </c>
      <c r="D87" s="2">
        <v>10</v>
      </c>
      <c r="E87" s="9">
        <v>6313.125</v>
      </c>
      <c r="F87" s="10">
        <v>14.143255595134081</v>
      </c>
      <c r="G87" s="10">
        <v>56.573022380536322</v>
      </c>
    </row>
    <row r="88" spans="1:7" outlineLevel="2">
      <c r="A88" s="2">
        <v>19</v>
      </c>
      <c r="B88" s="2" t="s">
        <v>34</v>
      </c>
      <c r="C88" s="2" t="s">
        <v>502</v>
      </c>
      <c r="D88" s="2">
        <v>10</v>
      </c>
      <c r="E88" s="9">
        <v>26061.875</v>
      </c>
      <c r="F88" s="10">
        <v>58.386260277348384</v>
      </c>
      <c r="G88" s="10">
        <v>233.54504110939354</v>
      </c>
    </row>
    <row r="89" spans="1:7" outlineLevel="2">
      <c r="A89" s="2">
        <v>19</v>
      </c>
      <c r="B89" s="2" t="s">
        <v>34</v>
      </c>
      <c r="C89" s="2" t="s">
        <v>503</v>
      </c>
      <c r="D89" s="2">
        <v>0.08</v>
      </c>
      <c r="E89" s="9">
        <v>161</v>
      </c>
      <c r="F89" s="10">
        <v>0</v>
      </c>
      <c r="G89" s="10">
        <v>1.4427492887066785E-2</v>
      </c>
    </row>
    <row r="90" spans="1:7" outlineLevel="2">
      <c r="A90" s="2">
        <v>19</v>
      </c>
      <c r="B90" s="2" t="s">
        <v>34</v>
      </c>
      <c r="C90" s="2" t="s">
        <v>504</v>
      </c>
      <c r="D90" s="2">
        <v>65</v>
      </c>
      <c r="E90" s="9">
        <v>0</v>
      </c>
      <c r="F90" s="10">
        <v>0</v>
      </c>
      <c r="G90" s="10">
        <v>0</v>
      </c>
    </row>
    <row r="91" spans="1:7" outlineLevel="2">
      <c r="A91" s="2">
        <v>19</v>
      </c>
      <c r="B91" s="2" t="s">
        <v>34</v>
      </c>
      <c r="C91" s="2" t="s">
        <v>505</v>
      </c>
      <c r="D91" s="2">
        <v>3</v>
      </c>
      <c r="E91" s="9">
        <v>0</v>
      </c>
      <c r="F91" s="10">
        <v>0</v>
      </c>
      <c r="G91" s="10">
        <v>0</v>
      </c>
    </row>
    <row r="92" spans="1:7" outlineLevel="2">
      <c r="A92" s="2">
        <v>19</v>
      </c>
      <c r="B92" s="2" t="s">
        <v>34</v>
      </c>
      <c r="C92" s="2" t="s">
        <v>506</v>
      </c>
      <c r="D92" s="2">
        <v>13</v>
      </c>
      <c r="E92" s="9">
        <v>268</v>
      </c>
      <c r="F92" s="10">
        <v>0.78051840401460681</v>
      </c>
      <c r="G92" s="10">
        <v>3.1220736160584273</v>
      </c>
    </row>
    <row r="93" spans="1:7" outlineLevel="2">
      <c r="A93" s="2">
        <v>19</v>
      </c>
      <c r="B93" s="2" t="s">
        <v>34</v>
      </c>
      <c r="C93" s="2" t="s">
        <v>507</v>
      </c>
      <c r="D93" s="2">
        <v>2.2000000000000002</v>
      </c>
      <c r="E93" s="9">
        <v>2614</v>
      </c>
      <c r="F93" s="10">
        <v>1.2883482312879451</v>
      </c>
      <c r="G93" s="10">
        <v>5.1533929251517803</v>
      </c>
    </row>
    <row r="94" spans="1:7" outlineLevel="1">
      <c r="A94" s="39" t="s">
        <v>770</v>
      </c>
      <c r="E94" s="9"/>
      <c r="F94" s="10">
        <f>SUBTOTAL(9,F87:F93)</f>
        <v>74.598382507785004</v>
      </c>
      <c r="G94" s="10">
        <f>SUBTOTAL(9,G87:G93)</f>
        <v>298.4079575240271</v>
      </c>
    </row>
    <row r="95" spans="1:7" outlineLevel="2">
      <c r="A95" s="2">
        <v>21</v>
      </c>
      <c r="B95" s="2" t="s">
        <v>46</v>
      </c>
      <c r="C95" s="2" t="s">
        <v>502</v>
      </c>
      <c r="D95" s="2">
        <v>10</v>
      </c>
      <c r="E95" s="9">
        <v>27305</v>
      </c>
      <c r="F95" s="10">
        <v>61.171225664807224</v>
      </c>
      <c r="G95" s="10">
        <v>244.6849026592289</v>
      </c>
    </row>
    <row r="96" spans="1:7" outlineLevel="2">
      <c r="A96" s="2">
        <v>21</v>
      </c>
      <c r="B96" s="2" t="s">
        <v>46</v>
      </c>
      <c r="C96" s="2" t="s">
        <v>503</v>
      </c>
      <c r="D96" s="2">
        <v>0.08</v>
      </c>
      <c r="E96" s="9">
        <v>340</v>
      </c>
      <c r="F96" s="10">
        <v>6.0935994802518096E-3</v>
      </c>
      <c r="G96" s="10">
        <v>2.4374397921007238E-2</v>
      </c>
    </row>
    <row r="97" spans="1:7" outlineLevel="2">
      <c r="A97" s="2">
        <v>21</v>
      </c>
      <c r="B97" s="2" t="s">
        <v>46</v>
      </c>
      <c r="C97" s="2" t="s">
        <v>504</v>
      </c>
      <c r="D97" s="2">
        <v>65</v>
      </c>
      <c r="E97" s="9">
        <v>0</v>
      </c>
      <c r="F97" s="10">
        <v>0</v>
      </c>
      <c r="G97" s="10">
        <v>0</v>
      </c>
    </row>
    <row r="98" spans="1:7" outlineLevel="2">
      <c r="A98" s="2">
        <v>21</v>
      </c>
      <c r="B98" s="2" t="s">
        <v>46</v>
      </c>
      <c r="C98" s="2" t="s">
        <v>505</v>
      </c>
      <c r="D98" s="2">
        <v>3</v>
      </c>
      <c r="E98" s="9">
        <v>0</v>
      </c>
      <c r="F98" s="10">
        <v>0</v>
      </c>
      <c r="G98" s="10">
        <v>0</v>
      </c>
    </row>
    <row r="99" spans="1:7" outlineLevel="2">
      <c r="A99" s="2">
        <v>21</v>
      </c>
      <c r="B99" s="2" t="s">
        <v>46</v>
      </c>
      <c r="C99" s="2" t="s">
        <v>506</v>
      </c>
      <c r="D99" s="2">
        <v>13</v>
      </c>
      <c r="E99" s="9">
        <v>288</v>
      </c>
      <c r="F99" s="10">
        <v>0</v>
      </c>
      <c r="G99" s="10">
        <v>4.1938302305262454</v>
      </c>
    </row>
    <row r="100" spans="1:7" outlineLevel="2">
      <c r="A100" s="2">
        <v>21</v>
      </c>
      <c r="B100" s="2" t="s">
        <v>46</v>
      </c>
      <c r="C100" s="2" t="s">
        <v>507</v>
      </c>
      <c r="D100" s="2">
        <v>2.2000000000000002</v>
      </c>
      <c r="E100" s="9">
        <v>1279</v>
      </c>
      <c r="F100" s="10">
        <v>0</v>
      </c>
      <c r="G100" s="10">
        <v>3.1518695252817173</v>
      </c>
    </row>
    <row r="101" spans="1:7" outlineLevel="1">
      <c r="A101" s="39" t="s">
        <v>771</v>
      </c>
      <c r="E101" s="9"/>
      <c r="F101" s="10">
        <f>SUBTOTAL(9,F95:F100)</f>
        <v>61.177319264287476</v>
      </c>
      <c r="G101" s="10">
        <f>SUBTOTAL(9,G95:G100)</f>
        <v>252.05497681295788</v>
      </c>
    </row>
    <row r="102" spans="1:7" outlineLevel="2">
      <c r="A102" s="9">
        <v>23</v>
      </c>
      <c r="B102" s="2" t="s">
        <v>27</v>
      </c>
      <c r="C102" s="2" t="s">
        <v>502</v>
      </c>
      <c r="D102" s="2">
        <v>10</v>
      </c>
      <c r="E102" s="9">
        <v>18045</v>
      </c>
      <c r="F102" s="10">
        <v>40.426103904832317</v>
      </c>
      <c r="G102" s="10">
        <v>161.70441561932927</v>
      </c>
    </row>
    <row r="103" spans="1:7" outlineLevel="2">
      <c r="A103" s="9">
        <v>23</v>
      </c>
      <c r="B103" s="2" t="s">
        <v>27</v>
      </c>
      <c r="C103" s="2" t="s">
        <v>503</v>
      </c>
      <c r="D103" s="2">
        <v>0.08</v>
      </c>
      <c r="E103" s="9">
        <v>170</v>
      </c>
      <c r="F103" s="10">
        <v>0</v>
      </c>
      <c r="G103" s="10">
        <v>1.5233998700629522E-2</v>
      </c>
    </row>
    <row r="104" spans="1:7" outlineLevel="2">
      <c r="A104" s="9">
        <v>23</v>
      </c>
      <c r="B104" s="2" t="s">
        <v>27</v>
      </c>
      <c r="C104" s="2" t="s">
        <v>504</v>
      </c>
      <c r="D104" s="2">
        <v>65</v>
      </c>
      <c r="E104" s="9">
        <v>3</v>
      </c>
      <c r="F104" s="10">
        <v>0</v>
      </c>
      <c r="G104" s="10">
        <v>0.21842865783990859</v>
      </c>
    </row>
    <row r="105" spans="1:7" outlineLevel="2">
      <c r="A105" s="9">
        <v>23</v>
      </c>
      <c r="B105" s="2" t="s">
        <v>27</v>
      </c>
      <c r="C105" s="2" t="s">
        <v>505</v>
      </c>
      <c r="D105" s="2">
        <v>3</v>
      </c>
      <c r="E105" s="9">
        <v>20</v>
      </c>
      <c r="F105" s="10">
        <v>0</v>
      </c>
      <c r="G105" s="10">
        <v>6.7208817796894957E-2</v>
      </c>
    </row>
    <row r="106" spans="1:7" outlineLevel="2">
      <c r="A106" s="9">
        <v>23</v>
      </c>
      <c r="B106" s="2" t="s">
        <v>27</v>
      </c>
      <c r="C106" s="2" t="s">
        <v>506</v>
      </c>
      <c r="D106" s="2">
        <v>13</v>
      </c>
      <c r="E106" s="9">
        <v>468</v>
      </c>
      <c r="F106" s="10">
        <v>0</v>
      </c>
      <c r="G106" s="10">
        <v>6.8149741246051478</v>
      </c>
    </row>
    <row r="107" spans="1:7" outlineLevel="2">
      <c r="A107" s="9">
        <v>23</v>
      </c>
      <c r="B107" s="2" t="s">
        <v>27</v>
      </c>
      <c r="C107" s="2" t="s">
        <v>507</v>
      </c>
      <c r="D107" s="2">
        <v>2.2000000000000002</v>
      </c>
      <c r="E107" s="9">
        <v>208</v>
      </c>
      <c r="F107" s="10">
        <v>0.10251585007953044</v>
      </c>
      <c r="G107" s="10">
        <v>0.41006340031812177</v>
      </c>
    </row>
    <row r="108" spans="1:7" outlineLevel="2">
      <c r="A108" s="9">
        <v>23</v>
      </c>
      <c r="B108" s="2" t="s">
        <v>1</v>
      </c>
      <c r="C108" s="2" t="s">
        <v>502</v>
      </c>
      <c r="D108" s="2">
        <v>10</v>
      </c>
      <c r="E108" s="9">
        <v>5888</v>
      </c>
      <c r="F108" s="10">
        <v>13.190850639603916</v>
      </c>
      <c r="G108" s="10">
        <v>52.763402558415663</v>
      </c>
    </row>
    <row r="109" spans="1:7" outlineLevel="1">
      <c r="A109" s="40" t="s">
        <v>772</v>
      </c>
      <c r="E109" s="9"/>
      <c r="F109" s="10">
        <f>SUBTOTAL(9,F102:F108)</f>
        <v>53.71947039451576</v>
      </c>
      <c r="G109" s="10">
        <f>SUBTOTAL(9,G102:G108)</f>
        <v>221.99372717700564</v>
      </c>
    </row>
    <row r="110" spans="1:7" outlineLevel="2">
      <c r="A110" s="2">
        <v>25</v>
      </c>
      <c r="B110" s="2" t="s">
        <v>34</v>
      </c>
      <c r="C110" s="2" t="s">
        <v>502</v>
      </c>
      <c r="D110" s="2">
        <v>10</v>
      </c>
      <c r="E110" s="9">
        <v>15691</v>
      </c>
      <c r="F110" s="10">
        <v>17.57622600085131</v>
      </c>
      <c r="G110" s="10">
        <v>158.18603400766182</v>
      </c>
    </row>
    <row r="111" spans="1:7" outlineLevel="2">
      <c r="A111" s="2">
        <v>25</v>
      </c>
      <c r="B111" s="2" t="s">
        <v>34</v>
      </c>
      <c r="C111" s="2" t="s">
        <v>508</v>
      </c>
      <c r="D111" s="2">
        <v>13</v>
      </c>
      <c r="E111" s="9">
        <v>112.72799999999999</v>
      </c>
      <c r="F111" s="10">
        <v>0</v>
      </c>
      <c r="G111" s="10">
        <v>1.641535049398481</v>
      </c>
    </row>
    <row r="112" spans="1:7" outlineLevel="2">
      <c r="A112" s="2">
        <v>25</v>
      </c>
      <c r="B112" s="2" t="s">
        <v>58</v>
      </c>
      <c r="C112" s="2" t="s">
        <v>502</v>
      </c>
      <c r="D112" s="2">
        <v>10</v>
      </c>
      <c r="E112" s="9">
        <v>22793</v>
      </c>
      <c r="F112" s="10">
        <v>25.531509734077112</v>
      </c>
      <c r="G112" s="10">
        <v>229.783587606694</v>
      </c>
    </row>
    <row r="113" spans="1:7" outlineLevel="2">
      <c r="A113" s="2">
        <v>25</v>
      </c>
      <c r="B113" s="2" t="s">
        <v>58</v>
      </c>
      <c r="C113" s="2" t="s">
        <v>503</v>
      </c>
      <c r="D113" s="2">
        <v>0.08</v>
      </c>
      <c r="E113" s="9">
        <v>496</v>
      </c>
      <c r="F113" s="10">
        <v>0</v>
      </c>
      <c r="G113" s="10">
        <v>4.4447431503013196E-2</v>
      </c>
    </row>
    <row r="114" spans="1:7" outlineLevel="2">
      <c r="A114" s="2">
        <v>25</v>
      </c>
      <c r="B114" s="2" t="s">
        <v>58</v>
      </c>
      <c r="C114" s="2" t="s">
        <v>504</v>
      </c>
      <c r="D114" s="2">
        <v>65</v>
      </c>
      <c r="E114" s="9">
        <v>31000</v>
      </c>
      <c r="F114" s="10">
        <v>0</v>
      </c>
      <c r="G114" s="10">
        <v>2257.0961310123889</v>
      </c>
    </row>
    <row r="115" spans="1:7" outlineLevel="2">
      <c r="A115" s="2">
        <v>25</v>
      </c>
      <c r="B115" s="2" t="s">
        <v>58</v>
      </c>
      <c r="C115" s="2" t="s">
        <v>505</v>
      </c>
      <c r="D115" s="2">
        <v>3</v>
      </c>
      <c r="E115" s="9">
        <v>0</v>
      </c>
      <c r="F115" s="10">
        <v>0</v>
      </c>
      <c r="G115" s="10">
        <v>0</v>
      </c>
    </row>
    <row r="116" spans="1:7" outlineLevel="2">
      <c r="A116" s="2">
        <v>25</v>
      </c>
      <c r="B116" s="2" t="s">
        <v>58</v>
      </c>
      <c r="C116" s="2" t="s">
        <v>506</v>
      </c>
      <c r="D116" s="2">
        <v>13</v>
      </c>
      <c r="E116" s="9">
        <v>619.27199999999993</v>
      </c>
      <c r="F116" s="10">
        <v>0</v>
      </c>
      <c r="G116" s="10">
        <v>9.0177834531890575</v>
      </c>
    </row>
    <row r="117" spans="1:7" outlineLevel="2">
      <c r="A117" s="2">
        <v>25</v>
      </c>
      <c r="B117" s="2" t="s">
        <v>58</v>
      </c>
      <c r="C117" s="2" t="s">
        <v>507</v>
      </c>
      <c r="D117" s="2">
        <v>2.2000000000000002</v>
      </c>
      <c r="E117" s="9">
        <v>1190</v>
      </c>
      <c r="F117" s="10">
        <v>0.29325447498711832</v>
      </c>
      <c r="G117" s="10">
        <v>2.6392902748840652</v>
      </c>
    </row>
    <row r="118" spans="1:7" outlineLevel="1">
      <c r="A118" s="39" t="s">
        <v>773</v>
      </c>
      <c r="E118" s="9"/>
      <c r="F118" s="10">
        <f>SUBTOTAL(9,F110:F117)</f>
        <v>43.400990209915541</v>
      </c>
      <c r="G118" s="10">
        <f>SUBTOTAL(9,G110:G117)</f>
        <v>2658.4088088357194</v>
      </c>
    </row>
    <row r="119" spans="1:7" outlineLevel="2">
      <c r="A119" s="2">
        <v>27</v>
      </c>
      <c r="B119" s="2" t="s">
        <v>34</v>
      </c>
      <c r="C119" s="2" t="s">
        <v>502</v>
      </c>
      <c r="D119" s="2">
        <v>10</v>
      </c>
      <c r="E119" s="9">
        <v>20208</v>
      </c>
      <c r="F119" s="10">
        <v>113.1796491699711</v>
      </c>
      <c r="G119" s="10">
        <v>113.1796491699711</v>
      </c>
    </row>
    <row r="120" spans="1:7" outlineLevel="2">
      <c r="A120" s="2">
        <v>27</v>
      </c>
      <c r="B120" s="2" t="s">
        <v>34</v>
      </c>
      <c r="C120" s="2" t="s">
        <v>503</v>
      </c>
      <c r="D120" s="2">
        <v>0.08</v>
      </c>
      <c r="E120" s="9">
        <v>267</v>
      </c>
      <c r="F120" s="10">
        <v>0</v>
      </c>
      <c r="G120" s="10">
        <v>2.3926339135694603E-2</v>
      </c>
    </row>
    <row r="121" spans="1:7" outlineLevel="2">
      <c r="A121" s="2">
        <v>27</v>
      </c>
      <c r="B121" s="2" t="s">
        <v>34</v>
      </c>
      <c r="C121" s="2" t="s">
        <v>504</v>
      </c>
      <c r="D121" s="2">
        <v>65</v>
      </c>
      <c r="E121" s="9">
        <v>29</v>
      </c>
      <c r="F121" s="10">
        <v>0</v>
      </c>
      <c r="G121" s="10">
        <v>2.1114770257857831</v>
      </c>
    </row>
    <row r="122" spans="1:7" outlineLevel="2">
      <c r="A122" s="2">
        <v>27</v>
      </c>
      <c r="B122" s="2" t="s">
        <v>34</v>
      </c>
      <c r="C122" s="2" t="s">
        <v>505</v>
      </c>
      <c r="D122" s="2">
        <v>3</v>
      </c>
      <c r="E122" s="9">
        <v>25.024999999999999</v>
      </c>
      <c r="F122" s="10">
        <v>0</v>
      </c>
      <c r="G122" s="10">
        <v>8.4095033268364802E-2</v>
      </c>
    </row>
    <row r="123" spans="1:7" outlineLevel="2">
      <c r="A123" s="2">
        <v>27</v>
      </c>
      <c r="B123" s="2" t="s">
        <v>34</v>
      </c>
      <c r="C123" s="2" t="s">
        <v>506</v>
      </c>
      <c r="D123" s="2">
        <v>13</v>
      </c>
      <c r="E123" s="9">
        <v>787.09400000000005</v>
      </c>
      <c r="F123" s="10">
        <v>0</v>
      </c>
      <c r="G123" s="10">
        <v>11.461592400923003</v>
      </c>
    </row>
    <row r="124" spans="1:7" outlineLevel="2">
      <c r="A124" s="2">
        <v>27</v>
      </c>
      <c r="B124" s="2" t="s">
        <v>34</v>
      </c>
      <c r="C124" s="2" t="s">
        <v>507</v>
      </c>
      <c r="D124" s="2">
        <v>2.2000000000000002</v>
      </c>
      <c r="E124" s="9">
        <v>3559.8420000000001</v>
      </c>
      <c r="F124" s="10">
        <v>4.3863008266684593</v>
      </c>
      <c r="G124" s="10">
        <v>4.3863008266684593</v>
      </c>
    </row>
    <row r="125" spans="1:7" outlineLevel="2">
      <c r="A125" s="2">
        <v>27</v>
      </c>
      <c r="B125" s="2" t="s">
        <v>1</v>
      </c>
      <c r="C125" s="2" t="s">
        <v>502</v>
      </c>
      <c r="D125" s="2">
        <v>10</v>
      </c>
      <c r="E125" s="9">
        <v>11794</v>
      </c>
      <c r="F125" s="10">
        <v>66.055066424714923</v>
      </c>
      <c r="G125" s="10">
        <v>66.055066424714923</v>
      </c>
    </row>
    <row r="126" spans="1:7" outlineLevel="2">
      <c r="A126" s="2">
        <v>27</v>
      </c>
      <c r="B126" s="2" t="s">
        <v>1</v>
      </c>
      <c r="C126" s="2" t="s">
        <v>503</v>
      </c>
      <c r="D126" s="2">
        <v>0.08</v>
      </c>
      <c r="E126" s="9">
        <v>267</v>
      </c>
      <c r="F126" s="10">
        <v>0</v>
      </c>
      <c r="G126" s="10">
        <v>2.3926339135694603E-2</v>
      </c>
    </row>
    <row r="127" spans="1:7" outlineLevel="2">
      <c r="A127" s="2">
        <v>27</v>
      </c>
      <c r="B127" s="2" t="s">
        <v>1</v>
      </c>
      <c r="C127" s="2" t="s">
        <v>505</v>
      </c>
      <c r="D127" s="2">
        <v>3</v>
      </c>
      <c r="E127" s="9">
        <v>9.9749999999999996</v>
      </c>
      <c r="F127" s="10">
        <v>0</v>
      </c>
      <c r="G127" s="10">
        <v>3.3520397876201355E-2</v>
      </c>
    </row>
    <row r="128" spans="1:7" outlineLevel="2">
      <c r="A128" s="2">
        <v>27</v>
      </c>
      <c r="B128" s="2" t="s">
        <v>1</v>
      </c>
      <c r="C128" s="2" t="s">
        <v>506</v>
      </c>
      <c r="D128" s="2">
        <v>13</v>
      </c>
      <c r="E128" s="9">
        <v>675.90600000000006</v>
      </c>
      <c r="F128" s="10">
        <v>0</v>
      </c>
      <c r="G128" s="10">
        <v>9.8424826937294174</v>
      </c>
    </row>
    <row r="129" spans="1:7" outlineLevel="2">
      <c r="A129" s="2">
        <v>27</v>
      </c>
      <c r="B129" s="2" t="s">
        <v>1</v>
      </c>
      <c r="C129" s="2" t="s">
        <v>507</v>
      </c>
      <c r="D129" s="2">
        <v>2.2000000000000002</v>
      </c>
      <c r="E129" s="9">
        <v>301.15800000000002</v>
      </c>
      <c r="F129" s="10">
        <v>0.37107534108475038</v>
      </c>
      <c r="G129" s="10">
        <v>0.37107534108475038</v>
      </c>
    </row>
    <row r="130" spans="1:7" outlineLevel="1">
      <c r="A130" s="39" t="s">
        <v>774</v>
      </c>
      <c r="E130" s="9"/>
      <c r="F130" s="10">
        <f>SUBTOTAL(9,F119:F129)</f>
        <v>183.99209176243923</v>
      </c>
      <c r="G130" s="10">
        <f>SUBTOTAL(9,G119:G129)</f>
        <v>207.57311199229341</v>
      </c>
    </row>
    <row r="131" spans="1:7" outlineLevel="2">
      <c r="A131" s="2">
        <v>29</v>
      </c>
      <c r="B131" s="2" t="s">
        <v>1</v>
      </c>
      <c r="C131" s="2" t="s">
        <v>502</v>
      </c>
      <c r="D131" s="2">
        <v>10</v>
      </c>
      <c r="E131" s="9">
        <v>28961</v>
      </c>
      <c r="F131" s="10">
        <v>64.881152407195827</v>
      </c>
      <c r="G131" s="10">
        <v>259.52460962878331</v>
      </c>
    </row>
    <row r="132" spans="1:7" outlineLevel="2">
      <c r="A132" s="2">
        <v>29</v>
      </c>
      <c r="B132" s="2" t="s">
        <v>1</v>
      </c>
      <c r="C132" s="2" t="s">
        <v>503</v>
      </c>
      <c r="D132" s="2">
        <v>0.08</v>
      </c>
      <c r="E132" s="9">
        <v>249</v>
      </c>
      <c r="F132" s="10">
        <v>0</v>
      </c>
      <c r="G132" s="10">
        <v>2.2313327508569125E-2</v>
      </c>
    </row>
    <row r="133" spans="1:7" outlineLevel="2">
      <c r="A133" s="2">
        <v>29</v>
      </c>
      <c r="B133" s="2" t="s">
        <v>1</v>
      </c>
      <c r="C133" s="2" t="s">
        <v>504</v>
      </c>
      <c r="D133" s="2">
        <v>65</v>
      </c>
      <c r="E133" s="9">
        <v>7585</v>
      </c>
      <c r="F133" s="10">
        <v>0</v>
      </c>
      <c r="G133" s="10">
        <v>552.26045657190218</v>
      </c>
    </row>
    <row r="134" spans="1:7" outlineLevel="2">
      <c r="A134" s="2">
        <v>29</v>
      </c>
      <c r="B134" s="2" t="s">
        <v>1</v>
      </c>
      <c r="C134" s="2" t="s">
        <v>505</v>
      </c>
      <c r="D134" s="2">
        <v>3</v>
      </c>
      <c r="E134" s="9">
        <v>7</v>
      </c>
      <c r="F134" s="10">
        <v>0</v>
      </c>
      <c r="G134" s="10">
        <v>2.3523086228913234E-2</v>
      </c>
    </row>
    <row r="135" spans="1:7" outlineLevel="2">
      <c r="A135" s="2">
        <v>29</v>
      </c>
      <c r="B135" s="2" t="s">
        <v>1</v>
      </c>
      <c r="C135" s="2" t="s">
        <v>506</v>
      </c>
      <c r="D135" s="2">
        <v>13</v>
      </c>
      <c r="E135" s="9">
        <v>601</v>
      </c>
      <c r="F135" s="10">
        <v>0</v>
      </c>
      <c r="G135" s="10">
        <v>8.751708224119005</v>
      </c>
    </row>
    <row r="136" spans="1:7" outlineLevel="2">
      <c r="A136" s="2">
        <v>29</v>
      </c>
      <c r="B136" s="2" t="s">
        <v>1</v>
      </c>
      <c r="C136" s="2" t="s">
        <v>507</v>
      </c>
      <c r="D136" s="2">
        <v>2.2000000000000002</v>
      </c>
      <c r="E136" s="9">
        <v>232</v>
      </c>
      <c r="F136" s="10">
        <v>0.11434460201178395</v>
      </c>
      <c r="G136" s="10">
        <v>0.45737840804713581</v>
      </c>
    </row>
    <row r="137" spans="1:7" outlineLevel="1">
      <c r="A137" s="39" t="s">
        <v>775</v>
      </c>
      <c r="E137" s="9"/>
      <c r="F137" s="10">
        <f>SUBTOTAL(9,F131:F136)</f>
        <v>64.995497009207611</v>
      </c>
      <c r="G137" s="10">
        <f>SUBTOTAL(9,G131:G136)</f>
        <v>821.03998924658924</v>
      </c>
    </row>
    <row r="138" spans="1:7" outlineLevel="2">
      <c r="A138" s="2">
        <v>31</v>
      </c>
      <c r="B138" s="2" t="s">
        <v>27</v>
      </c>
      <c r="C138" s="2" t="s">
        <v>502</v>
      </c>
      <c r="D138" s="2">
        <v>10</v>
      </c>
      <c r="E138" s="9">
        <v>5019</v>
      </c>
      <c r="F138" s="10">
        <v>11.244035217420526</v>
      </c>
      <c r="G138" s="10">
        <v>44.976140869682105</v>
      </c>
    </row>
    <row r="139" spans="1:7" outlineLevel="2">
      <c r="A139" s="2">
        <v>31</v>
      </c>
      <c r="B139" s="2" t="s">
        <v>27</v>
      </c>
      <c r="C139" s="2" t="s">
        <v>503</v>
      </c>
      <c r="D139" s="2">
        <v>0.08</v>
      </c>
      <c r="E139" s="9">
        <v>455</v>
      </c>
      <c r="F139" s="10">
        <v>0</v>
      </c>
      <c r="G139" s="10">
        <v>4.0773349463449605E-2</v>
      </c>
    </row>
    <row r="140" spans="1:7" outlineLevel="2">
      <c r="A140" s="2">
        <v>31</v>
      </c>
      <c r="B140" s="2" t="s">
        <v>27</v>
      </c>
      <c r="C140" s="2" t="s">
        <v>506</v>
      </c>
      <c r="D140" s="2">
        <v>13</v>
      </c>
      <c r="E140" s="9">
        <v>120</v>
      </c>
      <c r="F140" s="10">
        <v>0</v>
      </c>
      <c r="G140" s="10">
        <v>1.7474292627192687</v>
      </c>
    </row>
    <row r="141" spans="1:7" outlineLevel="2">
      <c r="A141" s="2">
        <v>31</v>
      </c>
      <c r="B141" s="2" t="s">
        <v>27</v>
      </c>
      <c r="C141" s="2" t="s">
        <v>505</v>
      </c>
      <c r="D141" s="2">
        <v>3</v>
      </c>
      <c r="E141" s="9">
        <v>2.5</v>
      </c>
      <c r="F141" s="10">
        <v>0</v>
      </c>
      <c r="G141" s="10">
        <v>8.4011022246118696E-3</v>
      </c>
    </row>
    <row r="142" spans="1:7" outlineLevel="2">
      <c r="A142" s="2">
        <v>31</v>
      </c>
      <c r="B142" s="2" t="s">
        <v>27</v>
      </c>
      <c r="C142" s="2" t="s">
        <v>507</v>
      </c>
      <c r="D142" s="2">
        <v>2.2000000000000002</v>
      </c>
      <c r="E142" s="9">
        <v>618.93000000000006</v>
      </c>
      <c r="F142" s="10">
        <v>0.30504872639290281</v>
      </c>
      <c r="G142" s="10">
        <v>1.2201949055716113</v>
      </c>
    </row>
    <row r="143" spans="1:7" outlineLevel="2">
      <c r="A143" s="2">
        <v>31</v>
      </c>
      <c r="B143" s="2" t="s">
        <v>1</v>
      </c>
      <c r="C143" s="2" t="s">
        <v>502</v>
      </c>
      <c r="D143" s="2">
        <v>10</v>
      </c>
      <c r="E143" s="9">
        <v>2829.4050000000002</v>
      </c>
      <c r="F143" s="10">
        <v>6.3386988372874535</v>
      </c>
      <c r="G143" s="10">
        <v>25.354795349149814</v>
      </c>
    </row>
    <row r="144" spans="1:7" outlineLevel="2">
      <c r="A144" s="2">
        <v>31</v>
      </c>
      <c r="B144" s="2" t="s">
        <v>1</v>
      </c>
      <c r="C144" s="2" t="s">
        <v>503</v>
      </c>
      <c r="D144" s="2">
        <v>0.08</v>
      </c>
      <c r="E144" s="9">
        <v>420</v>
      </c>
      <c r="F144" s="10">
        <v>0</v>
      </c>
      <c r="G144" s="10">
        <v>3.7636937966261177E-2</v>
      </c>
    </row>
    <row r="145" spans="1:7" outlineLevel="2">
      <c r="A145" s="2">
        <v>31</v>
      </c>
      <c r="B145" s="2" t="s">
        <v>1</v>
      </c>
      <c r="C145" s="2" t="s">
        <v>504</v>
      </c>
      <c r="D145" s="2">
        <v>65</v>
      </c>
      <c r="E145" s="9">
        <v>1</v>
      </c>
      <c r="F145" s="10">
        <v>0</v>
      </c>
      <c r="G145" s="10">
        <v>7.2809552613302866E-2</v>
      </c>
    </row>
    <row r="146" spans="1:7" outlineLevel="2">
      <c r="A146" s="2">
        <v>31</v>
      </c>
      <c r="B146" s="2" t="s">
        <v>1</v>
      </c>
      <c r="C146" s="2" t="s">
        <v>505</v>
      </c>
      <c r="D146" s="2">
        <v>3</v>
      </c>
      <c r="E146" s="9">
        <v>1.25</v>
      </c>
      <c r="F146" s="10">
        <v>0</v>
      </c>
      <c r="G146" s="10">
        <v>4.2005511123059348E-3</v>
      </c>
    </row>
    <row r="147" spans="1:7" outlineLevel="2">
      <c r="A147" s="2">
        <v>31</v>
      </c>
      <c r="B147" s="2" t="s">
        <v>1</v>
      </c>
      <c r="C147" s="2" t="s">
        <v>506</v>
      </c>
      <c r="D147" s="2">
        <v>13</v>
      </c>
      <c r="E147" s="9">
        <v>60</v>
      </c>
      <c r="F147" s="10">
        <v>0</v>
      </c>
      <c r="G147" s="10">
        <v>0.87371463135963434</v>
      </c>
    </row>
    <row r="148" spans="1:7" outlineLevel="2">
      <c r="A148" s="2">
        <v>31</v>
      </c>
      <c r="B148" s="2" t="s">
        <v>1</v>
      </c>
      <c r="C148" s="2" t="s">
        <v>507</v>
      </c>
      <c r="D148" s="2">
        <v>2.2000000000000002</v>
      </c>
      <c r="E148" s="9">
        <v>76.05</v>
      </c>
      <c r="F148" s="10">
        <v>3.7482357685328316E-2</v>
      </c>
      <c r="G148" s="10">
        <v>0.14992943074131326</v>
      </c>
    </row>
    <row r="149" spans="1:7" outlineLevel="2">
      <c r="A149" s="2">
        <v>31</v>
      </c>
      <c r="B149" s="2" t="s">
        <v>145</v>
      </c>
      <c r="C149" s="2" t="s">
        <v>502</v>
      </c>
      <c r="D149" s="2">
        <v>10</v>
      </c>
      <c r="E149" s="9">
        <v>2829.4050000000002</v>
      </c>
      <c r="F149" s="10">
        <v>6.3386988372874535</v>
      </c>
      <c r="G149" s="10">
        <v>25.354795349149814</v>
      </c>
    </row>
    <row r="150" spans="1:7" outlineLevel="2">
      <c r="A150" s="2">
        <v>31</v>
      </c>
      <c r="B150" s="2" t="s">
        <v>145</v>
      </c>
      <c r="C150" s="2" t="s">
        <v>506</v>
      </c>
      <c r="D150" s="2">
        <v>13</v>
      </c>
      <c r="E150" s="9">
        <v>60</v>
      </c>
      <c r="F150" s="10">
        <v>0</v>
      </c>
      <c r="G150" s="10">
        <v>0.87371463135963434</v>
      </c>
    </row>
    <row r="151" spans="1:7" outlineLevel="2">
      <c r="A151" s="2">
        <v>31</v>
      </c>
      <c r="B151" s="2" t="s">
        <v>145</v>
      </c>
      <c r="C151" s="2" t="s">
        <v>507</v>
      </c>
      <c r="D151" s="2">
        <v>2.2000000000000002</v>
      </c>
      <c r="E151" s="9">
        <v>475.02000000000004</v>
      </c>
      <c r="F151" s="10">
        <v>0.23412057261912766</v>
      </c>
      <c r="G151" s="10">
        <v>0.93648229047651066</v>
      </c>
    </row>
    <row r="152" spans="1:7" outlineLevel="2">
      <c r="A152" s="2">
        <v>31</v>
      </c>
      <c r="B152" s="2" t="s">
        <v>145</v>
      </c>
      <c r="C152" s="2" t="s">
        <v>505</v>
      </c>
      <c r="D152" s="2">
        <v>3</v>
      </c>
      <c r="E152" s="9">
        <v>1.25</v>
      </c>
      <c r="F152" s="10">
        <v>0</v>
      </c>
      <c r="G152" s="10">
        <v>4.2005511123059348E-3</v>
      </c>
    </row>
    <row r="153" spans="1:7" outlineLevel="1">
      <c r="A153" s="39" t="s">
        <v>776</v>
      </c>
      <c r="E153" s="9"/>
      <c r="F153" s="10">
        <f>SUBTOTAL(9,F138:F152)</f>
        <v>24.498084548692788</v>
      </c>
      <c r="G153" s="10">
        <f>SUBTOTAL(9,G138:G152)</f>
        <v>101.65521876470191</v>
      </c>
    </row>
    <row r="154" spans="1:7" outlineLevel="2">
      <c r="A154" s="2">
        <v>33</v>
      </c>
      <c r="B154" s="2" t="s">
        <v>46</v>
      </c>
      <c r="C154" s="2" t="s">
        <v>502</v>
      </c>
      <c r="D154" s="2">
        <v>10</v>
      </c>
      <c r="E154" s="9">
        <v>21581</v>
      </c>
      <c r="F154" s="10">
        <v>120.86945807289916</v>
      </c>
      <c r="G154" s="10">
        <v>120.86945807289916</v>
      </c>
    </row>
    <row r="155" spans="1:7" outlineLevel="2">
      <c r="A155" s="2">
        <v>33</v>
      </c>
      <c r="B155" s="2" t="s">
        <v>46</v>
      </c>
      <c r="C155" s="2" t="s">
        <v>503</v>
      </c>
      <c r="D155" s="2">
        <v>0.08</v>
      </c>
      <c r="E155" s="9">
        <v>292</v>
      </c>
      <c r="F155" s="10">
        <v>0</v>
      </c>
      <c r="G155" s="10">
        <v>2.6166633062257767E-2</v>
      </c>
    </row>
    <row r="156" spans="1:7" outlineLevel="2">
      <c r="A156" s="2">
        <v>33</v>
      </c>
      <c r="B156" s="2" t="s">
        <v>46</v>
      </c>
      <c r="C156" s="2" t="s">
        <v>504</v>
      </c>
      <c r="D156" s="2">
        <v>65</v>
      </c>
      <c r="E156" s="9">
        <v>7</v>
      </c>
      <c r="F156" s="10">
        <v>0</v>
      </c>
      <c r="G156" s="10">
        <v>0.50966686829312002</v>
      </c>
    </row>
    <row r="157" spans="1:7" outlineLevel="2">
      <c r="A157" s="2">
        <v>33</v>
      </c>
      <c r="B157" s="2" t="s">
        <v>46</v>
      </c>
      <c r="C157" s="2" t="s">
        <v>505</v>
      </c>
      <c r="D157" s="2">
        <v>3</v>
      </c>
      <c r="E157" s="9">
        <v>16</v>
      </c>
      <c r="F157" s="10">
        <v>0</v>
      </c>
      <c r="G157" s="10">
        <v>5.376705423751596E-2</v>
      </c>
    </row>
    <row r="158" spans="1:7" outlineLevel="2">
      <c r="A158" s="2">
        <v>33</v>
      </c>
      <c r="B158" s="2" t="s">
        <v>46</v>
      </c>
      <c r="C158" s="2" t="s">
        <v>506</v>
      </c>
      <c r="D158" s="2">
        <v>13</v>
      </c>
      <c r="E158" s="9">
        <v>1845</v>
      </c>
      <c r="F158" s="10">
        <v>0</v>
      </c>
      <c r="G158" s="10">
        <v>26.866724914308758</v>
      </c>
    </row>
    <row r="159" spans="1:7" outlineLevel="2">
      <c r="A159" s="2">
        <v>33</v>
      </c>
      <c r="B159" s="2" t="s">
        <v>46</v>
      </c>
      <c r="C159" s="2" t="s">
        <v>507</v>
      </c>
      <c r="D159" s="2">
        <v>2.2000000000000002</v>
      </c>
      <c r="E159" s="9">
        <v>1228</v>
      </c>
      <c r="F159" s="10">
        <v>1.5130945180007618</v>
      </c>
      <c r="G159" s="10">
        <v>1.5130945180007618</v>
      </c>
    </row>
    <row r="160" spans="1:7" outlineLevel="1">
      <c r="A160" s="39" t="s">
        <v>777</v>
      </c>
      <c r="E160" s="9"/>
      <c r="F160" s="10">
        <f>SUBTOTAL(9,F154:F159)</f>
        <v>122.38255259089992</v>
      </c>
      <c r="G160" s="10">
        <f>SUBTOTAL(9,G154:G159)</f>
        <v>149.83887806080159</v>
      </c>
    </row>
    <row r="161" spans="1:7" outlineLevel="2">
      <c r="A161" s="2">
        <v>35</v>
      </c>
      <c r="B161" s="9" t="s">
        <v>34</v>
      </c>
      <c r="C161" s="2" t="s">
        <v>502</v>
      </c>
      <c r="D161" s="2">
        <v>10</v>
      </c>
      <c r="E161" s="9">
        <v>3084</v>
      </c>
      <c r="F161" s="10">
        <v>17.272666173802001</v>
      </c>
      <c r="G161" s="10">
        <v>17.272666173802001</v>
      </c>
    </row>
    <row r="162" spans="1:7" outlineLevel="2">
      <c r="A162" s="2">
        <v>35</v>
      </c>
      <c r="B162" s="9" t="s">
        <v>34</v>
      </c>
      <c r="C162" s="2" t="s">
        <v>505</v>
      </c>
      <c r="D162" s="2">
        <v>3</v>
      </c>
      <c r="E162" s="9">
        <v>2.839</v>
      </c>
      <c r="F162" s="10">
        <v>0</v>
      </c>
      <c r="G162" s="10">
        <v>9.540291686269237E-3</v>
      </c>
    </row>
    <row r="163" spans="1:7" outlineLevel="2">
      <c r="A163" s="2">
        <v>35</v>
      </c>
      <c r="B163" s="9" t="s">
        <v>34</v>
      </c>
      <c r="C163" s="2" t="s">
        <v>508</v>
      </c>
      <c r="D163" s="2">
        <v>13</v>
      </c>
      <c r="E163" s="9">
        <v>136.875</v>
      </c>
      <c r="F163" s="10">
        <v>0</v>
      </c>
      <c r="G163" s="10">
        <v>1.9931615027891658</v>
      </c>
    </row>
    <row r="164" spans="1:7" outlineLevel="2">
      <c r="A164" s="2">
        <v>35</v>
      </c>
      <c r="B164" s="9" t="s">
        <v>1</v>
      </c>
      <c r="C164" s="2" t="s">
        <v>502</v>
      </c>
      <c r="D164" s="2">
        <v>10</v>
      </c>
      <c r="E164" s="9">
        <v>13086</v>
      </c>
      <c r="F164" s="10">
        <v>73.29121580751395</v>
      </c>
      <c r="G164" s="10">
        <v>73.29121580751395</v>
      </c>
    </row>
    <row r="165" spans="1:7" outlineLevel="2">
      <c r="A165" s="2">
        <v>35</v>
      </c>
      <c r="B165" s="9" t="s">
        <v>1</v>
      </c>
      <c r="C165" s="2" t="s">
        <v>503</v>
      </c>
      <c r="D165" s="2">
        <v>0.08</v>
      </c>
      <c r="E165" s="9">
        <v>949</v>
      </c>
      <c r="F165" s="10">
        <v>0</v>
      </c>
      <c r="G165" s="10">
        <v>8.5041557452337754E-2</v>
      </c>
    </row>
    <row r="166" spans="1:7" outlineLevel="2">
      <c r="A166" s="2">
        <v>35</v>
      </c>
      <c r="B166" s="9" t="s">
        <v>1</v>
      </c>
      <c r="C166" s="2" t="s">
        <v>504</v>
      </c>
      <c r="D166" s="2">
        <v>65</v>
      </c>
      <c r="E166" s="9">
        <v>14</v>
      </c>
      <c r="F166" s="10">
        <v>0</v>
      </c>
      <c r="G166" s="10">
        <v>1.01933373658624</v>
      </c>
    </row>
    <row r="167" spans="1:7" outlineLevel="2">
      <c r="A167" s="2">
        <v>35</v>
      </c>
      <c r="B167" s="9" t="s">
        <v>1</v>
      </c>
      <c r="C167" s="2" t="s">
        <v>505</v>
      </c>
      <c r="D167" s="2">
        <v>3</v>
      </c>
      <c r="E167" s="9">
        <v>14.161</v>
      </c>
      <c r="F167" s="10">
        <v>0</v>
      </c>
      <c r="G167" s="10">
        <v>4.758720344109147E-2</v>
      </c>
    </row>
    <row r="168" spans="1:7" outlineLevel="2">
      <c r="A168" s="2">
        <v>35</v>
      </c>
      <c r="B168" s="9" t="s">
        <v>1</v>
      </c>
      <c r="C168" s="2" t="s">
        <v>506</v>
      </c>
      <c r="D168" s="2">
        <v>13</v>
      </c>
      <c r="E168" s="9">
        <v>228.125</v>
      </c>
      <c r="F168" s="10">
        <v>0</v>
      </c>
      <c r="G168" s="10">
        <v>3.3219358379819433</v>
      </c>
    </row>
    <row r="169" spans="1:7" outlineLevel="2">
      <c r="A169" s="2">
        <v>35</v>
      </c>
      <c r="B169" s="9" t="s">
        <v>1</v>
      </c>
      <c r="C169" s="2" t="s">
        <v>507</v>
      </c>
      <c r="D169" s="2">
        <v>2.2000000000000002</v>
      </c>
      <c r="E169" s="9">
        <v>1101</v>
      </c>
      <c r="F169" s="10">
        <v>1.3566099872303248</v>
      </c>
      <c r="G169" s="10">
        <v>1.3566099872303248</v>
      </c>
    </row>
    <row r="170" spans="1:7" outlineLevel="1">
      <c r="A170" s="39" t="s">
        <v>778</v>
      </c>
      <c r="B170" s="9"/>
      <c r="E170" s="9"/>
      <c r="F170" s="10">
        <f>SUBTOTAL(9,F161:F169)</f>
        <v>91.920491968546273</v>
      </c>
      <c r="G170" s="10">
        <f>SUBTOTAL(9,G161:G169)</f>
        <v>98.397092098483327</v>
      </c>
    </row>
    <row r="171" spans="1:7" outlineLevel="2">
      <c r="A171" s="2">
        <v>37</v>
      </c>
      <c r="B171" s="2" t="s">
        <v>46</v>
      </c>
      <c r="C171" s="2" t="s">
        <v>502</v>
      </c>
      <c r="D171" s="2">
        <v>10</v>
      </c>
      <c r="E171" s="9">
        <v>30749.268</v>
      </c>
      <c r="F171" s="10">
        <v>34.443699173331538</v>
      </c>
      <c r="G171" s="10">
        <v>309.9932925599839</v>
      </c>
    </row>
    <row r="172" spans="1:7" outlineLevel="2">
      <c r="A172" s="2">
        <v>37</v>
      </c>
      <c r="B172" s="9" t="s">
        <v>46</v>
      </c>
      <c r="C172" s="2" t="s">
        <v>503</v>
      </c>
      <c r="D172" s="2">
        <v>0.08</v>
      </c>
      <c r="E172" s="9">
        <v>496.32</v>
      </c>
      <c r="F172" s="10">
        <v>0</v>
      </c>
      <c r="G172" s="10">
        <v>4.44761072652732E-2</v>
      </c>
    </row>
    <row r="173" spans="1:7" outlineLevel="2">
      <c r="A173" s="2">
        <v>37</v>
      </c>
      <c r="B173" s="2" t="s">
        <v>46</v>
      </c>
      <c r="C173" s="2" t="s">
        <v>504</v>
      </c>
      <c r="D173" s="2">
        <v>65</v>
      </c>
      <c r="E173" s="9">
        <v>0</v>
      </c>
      <c r="F173" s="10">
        <v>0</v>
      </c>
      <c r="G173" s="10">
        <v>0</v>
      </c>
    </row>
    <row r="174" spans="1:7" outlineLevel="2">
      <c r="A174" s="2">
        <v>37</v>
      </c>
      <c r="B174" s="2" t="s">
        <v>46</v>
      </c>
      <c r="C174" s="2" t="s">
        <v>505</v>
      </c>
      <c r="D174" s="2">
        <v>3</v>
      </c>
      <c r="E174" s="9">
        <v>111.036</v>
      </c>
      <c r="F174" s="10">
        <v>0</v>
      </c>
      <c r="G174" s="10">
        <v>0.37312991464480139</v>
      </c>
    </row>
    <row r="175" spans="1:7" outlineLevel="2">
      <c r="A175" s="2">
        <v>37</v>
      </c>
      <c r="B175" s="2" t="s">
        <v>46</v>
      </c>
      <c r="C175" s="2" t="s">
        <v>506</v>
      </c>
      <c r="D175" s="2">
        <v>13</v>
      </c>
      <c r="E175" s="9">
        <v>562.78399999999999</v>
      </c>
      <c r="F175" s="10">
        <v>0</v>
      </c>
      <c r="G175" s="10">
        <v>8.1952102515850083</v>
      </c>
    </row>
    <row r="176" spans="1:7" outlineLevel="2">
      <c r="A176" s="2">
        <v>37</v>
      </c>
      <c r="B176" s="9" t="s">
        <v>46</v>
      </c>
      <c r="C176" s="2" t="s">
        <v>507</v>
      </c>
      <c r="D176" s="2">
        <v>2.2000000000000002</v>
      </c>
      <c r="E176" s="9">
        <v>1295</v>
      </c>
      <c r="F176" s="10">
        <v>0.31912986983892289</v>
      </c>
      <c r="G176" s="10">
        <v>2.872168828550306</v>
      </c>
    </row>
    <row r="177" spans="1:7" outlineLevel="2">
      <c r="A177" s="2">
        <v>37</v>
      </c>
      <c r="B177" s="2" t="s">
        <v>34</v>
      </c>
      <c r="C177" s="2" t="s">
        <v>502</v>
      </c>
      <c r="D177" s="2">
        <v>10</v>
      </c>
      <c r="E177" s="9">
        <v>5726.732</v>
      </c>
      <c r="F177" s="10">
        <v>6.4147814593274637</v>
      </c>
      <c r="G177" s="10">
        <v>57.733033133947174</v>
      </c>
    </row>
    <row r="178" spans="1:7" outlineLevel="2">
      <c r="A178" s="2">
        <v>37</v>
      </c>
      <c r="B178" s="2" t="s">
        <v>34</v>
      </c>
      <c r="C178" s="2" t="s">
        <v>503</v>
      </c>
      <c r="D178" s="2">
        <v>0.08</v>
      </c>
      <c r="E178" s="9">
        <v>20.68</v>
      </c>
      <c r="F178" s="10">
        <v>0</v>
      </c>
      <c r="G178" s="10">
        <v>1.8531711360530501E-3</v>
      </c>
    </row>
    <row r="179" spans="1:7" outlineLevel="2">
      <c r="A179" s="2">
        <v>37</v>
      </c>
      <c r="B179" s="2" t="s">
        <v>34</v>
      </c>
      <c r="C179" s="2" t="s">
        <v>506</v>
      </c>
      <c r="D179" s="2">
        <v>13</v>
      </c>
      <c r="E179" s="9">
        <v>125.21599999999999</v>
      </c>
      <c r="F179" s="10">
        <v>0</v>
      </c>
      <c r="G179" s="10">
        <v>1.8233841880054662</v>
      </c>
    </row>
    <row r="180" spans="1:7" outlineLevel="2">
      <c r="A180" s="2">
        <v>37</v>
      </c>
      <c r="B180" s="2" t="s">
        <v>34</v>
      </c>
      <c r="C180" s="2" t="s">
        <v>505</v>
      </c>
      <c r="D180" s="2">
        <v>3</v>
      </c>
      <c r="E180" s="9">
        <v>2.964</v>
      </c>
      <c r="F180" s="10">
        <v>0</v>
      </c>
      <c r="G180" s="10">
        <v>9.9603467974998319E-3</v>
      </c>
    </row>
    <row r="181" spans="1:7" outlineLevel="1">
      <c r="A181" s="39" t="s">
        <v>779</v>
      </c>
      <c r="E181" s="9"/>
      <c r="F181" s="10">
        <f>SUBTOTAL(9,F171:F180)</f>
        <v>41.177610502497927</v>
      </c>
      <c r="G181" s="10">
        <f>SUBTOTAL(9,G171:G180)</f>
        <v>381.04650850191553</v>
      </c>
    </row>
    <row r="182" spans="1:7" outlineLevel="2">
      <c r="A182" s="2">
        <v>39</v>
      </c>
      <c r="B182" s="2" t="s">
        <v>1</v>
      </c>
      <c r="C182" s="2" t="s">
        <v>502</v>
      </c>
      <c r="D182" s="2">
        <v>10</v>
      </c>
      <c r="E182" s="9">
        <v>19489</v>
      </c>
      <c r="F182" s="10">
        <v>109.15272083697381</v>
      </c>
      <c r="G182" s="10">
        <v>109.15272083697381</v>
      </c>
    </row>
    <row r="183" spans="1:7" outlineLevel="2">
      <c r="A183" s="2">
        <v>39</v>
      </c>
      <c r="B183" s="2" t="s">
        <v>1</v>
      </c>
      <c r="C183" s="2" t="s">
        <v>503</v>
      </c>
      <c r="D183" s="2">
        <v>0.08</v>
      </c>
      <c r="E183" s="9">
        <v>2566.98</v>
      </c>
      <c r="F183" s="10">
        <v>0</v>
      </c>
      <c r="G183" s="10">
        <v>0.23003158814436456</v>
      </c>
    </row>
    <row r="184" spans="1:7" outlineLevel="2">
      <c r="A184" s="2">
        <v>39</v>
      </c>
      <c r="B184" s="2" t="s">
        <v>1</v>
      </c>
      <c r="C184" s="2" t="s">
        <v>504</v>
      </c>
      <c r="D184" s="2">
        <v>65</v>
      </c>
      <c r="E184" s="9">
        <v>23</v>
      </c>
      <c r="F184" s="10">
        <v>0</v>
      </c>
      <c r="G184" s="10">
        <v>1.6746197101059659</v>
      </c>
    </row>
    <row r="185" spans="1:7" outlineLevel="2">
      <c r="A185" s="2">
        <v>39</v>
      </c>
      <c r="B185" s="2" t="s">
        <v>1</v>
      </c>
      <c r="C185" s="2" t="s">
        <v>506</v>
      </c>
      <c r="D185" s="2">
        <v>13</v>
      </c>
      <c r="E185" s="9">
        <v>698.47499999999991</v>
      </c>
      <c r="F185" s="10">
        <v>0</v>
      </c>
      <c r="G185" s="10">
        <v>10.171130452315342</v>
      </c>
    </row>
    <row r="186" spans="1:7" outlineLevel="2">
      <c r="A186" s="2">
        <v>39</v>
      </c>
      <c r="B186" s="2" t="s">
        <v>1</v>
      </c>
      <c r="C186" s="2" t="s">
        <v>507</v>
      </c>
      <c r="D186" s="2">
        <v>2.2000000000000002</v>
      </c>
      <c r="E186" s="9">
        <v>4876.12</v>
      </c>
      <c r="F186" s="10">
        <v>6.0081681116562491</v>
      </c>
      <c r="G186" s="10">
        <v>6.0081681116562491</v>
      </c>
    </row>
    <row r="187" spans="1:7" outlineLevel="2">
      <c r="A187" s="2">
        <v>39</v>
      </c>
      <c r="B187" s="2" t="s">
        <v>145</v>
      </c>
      <c r="C187" s="2" t="s">
        <v>502</v>
      </c>
      <c r="D187" s="2">
        <v>10</v>
      </c>
      <c r="E187" s="9">
        <v>8539</v>
      </c>
      <c r="F187" s="10">
        <v>47.824674597307165</v>
      </c>
      <c r="G187" s="10">
        <v>47.824674597307165</v>
      </c>
    </row>
    <row r="188" spans="1:7" outlineLevel="2">
      <c r="A188" s="2">
        <v>39</v>
      </c>
      <c r="B188" s="2" t="s">
        <v>145</v>
      </c>
      <c r="C188" s="2" t="s">
        <v>505</v>
      </c>
      <c r="D188" s="2">
        <v>3</v>
      </c>
      <c r="E188" s="9">
        <v>26</v>
      </c>
      <c r="F188" s="10">
        <v>0</v>
      </c>
      <c r="G188" s="10">
        <v>8.7371463135963431E-2</v>
      </c>
    </row>
    <row r="189" spans="1:7" outlineLevel="2">
      <c r="A189" s="2">
        <v>39</v>
      </c>
      <c r="B189" s="2" t="s">
        <v>145</v>
      </c>
      <c r="C189" s="2" t="s">
        <v>503</v>
      </c>
      <c r="D189" s="2">
        <v>0.08</v>
      </c>
      <c r="E189" s="9">
        <v>724.02</v>
      </c>
      <c r="F189" s="10">
        <v>0</v>
      </c>
      <c r="G189" s="10">
        <v>6.4880704348410506E-2</v>
      </c>
    </row>
    <row r="190" spans="1:7" outlineLevel="2">
      <c r="A190" s="2">
        <v>39</v>
      </c>
      <c r="B190" s="2" t="s">
        <v>145</v>
      </c>
      <c r="C190" s="2" t="s">
        <v>506</v>
      </c>
      <c r="D190" s="2">
        <v>13</v>
      </c>
      <c r="E190" s="9">
        <v>306.52499999999998</v>
      </c>
      <c r="F190" s="10">
        <v>0</v>
      </c>
      <c r="G190" s="10">
        <v>4.4635896229585317</v>
      </c>
    </row>
    <row r="191" spans="1:7" outlineLevel="2">
      <c r="A191" s="2">
        <v>39</v>
      </c>
      <c r="B191" s="2" t="s">
        <v>145</v>
      </c>
      <c r="C191" s="2" t="s">
        <v>507</v>
      </c>
      <c r="D191" s="2">
        <v>2.2000000000000002</v>
      </c>
      <c r="E191" s="9">
        <v>2139.88</v>
      </c>
      <c r="F191" s="10">
        <v>2.6366780921656927</v>
      </c>
      <c r="G191" s="10">
        <v>2.6366780921656927</v>
      </c>
    </row>
    <row r="192" spans="1:7" outlineLevel="1">
      <c r="A192" s="39" t="s">
        <v>780</v>
      </c>
      <c r="E192" s="9"/>
      <c r="F192" s="10">
        <f>SUBTOTAL(9,F182:F191)</f>
        <v>165.62224163810291</v>
      </c>
      <c r="G192" s="10">
        <f>SUBTOTAL(9,G182:G191)</f>
        <v>182.31386517911147</v>
      </c>
    </row>
    <row r="193" spans="1:7" outlineLevel="2">
      <c r="A193" s="2">
        <v>41</v>
      </c>
      <c r="B193" s="2" t="s">
        <v>34</v>
      </c>
      <c r="C193" s="2" t="s">
        <v>502</v>
      </c>
      <c r="D193" s="2">
        <v>10</v>
      </c>
      <c r="E193" s="9">
        <v>649</v>
      </c>
      <c r="F193" s="10">
        <v>0.72697537916974708</v>
      </c>
      <c r="G193" s="10">
        <v>6.5427784125277233</v>
      </c>
    </row>
    <row r="194" spans="1:7" outlineLevel="2">
      <c r="A194" s="2">
        <v>41</v>
      </c>
      <c r="B194" s="2" t="s">
        <v>34</v>
      </c>
      <c r="C194" s="2" t="s">
        <v>505</v>
      </c>
      <c r="D194" s="2">
        <v>3</v>
      </c>
      <c r="E194" s="9">
        <v>0.41299999999999998</v>
      </c>
      <c r="F194" s="10">
        <v>0</v>
      </c>
      <c r="G194" s="10">
        <v>1.3878620875058807E-3</v>
      </c>
    </row>
    <row r="195" spans="1:7" outlineLevel="2">
      <c r="A195" s="2">
        <v>41</v>
      </c>
      <c r="B195" s="2" t="s">
        <v>58</v>
      </c>
      <c r="C195" s="2" t="s">
        <v>502</v>
      </c>
      <c r="D195" s="2">
        <v>10</v>
      </c>
      <c r="E195" s="9">
        <v>63575</v>
      </c>
      <c r="F195" s="10">
        <v>71.213343190626603</v>
      </c>
      <c r="G195" s="10">
        <v>640.92008871563951</v>
      </c>
    </row>
    <row r="196" spans="1:7" outlineLevel="2">
      <c r="A196" s="2">
        <v>41</v>
      </c>
      <c r="B196" s="2" t="s">
        <v>58</v>
      </c>
      <c r="C196" s="2" t="s">
        <v>503</v>
      </c>
      <c r="D196" s="2">
        <v>0.08</v>
      </c>
      <c r="E196" s="9">
        <v>38885</v>
      </c>
      <c r="F196" s="10">
        <v>0</v>
      </c>
      <c r="G196" s="10">
        <v>3.4845531733763471</v>
      </c>
    </row>
    <row r="197" spans="1:7" outlineLevel="2">
      <c r="A197" s="2">
        <v>41</v>
      </c>
      <c r="B197" s="2" t="s">
        <v>58</v>
      </c>
      <c r="C197" s="2" t="s">
        <v>504</v>
      </c>
      <c r="D197" s="2">
        <v>65</v>
      </c>
      <c r="E197" s="9">
        <v>50000</v>
      </c>
      <c r="F197" s="10">
        <v>0</v>
      </c>
      <c r="G197" s="10">
        <v>3640.4776306651434</v>
      </c>
    </row>
    <row r="198" spans="1:7" outlineLevel="2">
      <c r="A198" s="2">
        <v>41</v>
      </c>
      <c r="B198" s="2" t="s">
        <v>58</v>
      </c>
      <c r="C198" s="2" t="s">
        <v>505</v>
      </c>
      <c r="D198" s="2">
        <v>3</v>
      </c>
      <c r="E198" s="9">
        <v>6.5869999999999997</v>
      </c>
      <c r="F198" s="10">
        <v>0</v>
      </c>
      <c r="G198" s="10">
        <v>2.2135224141407353E-2</v>
      </c>
    </row>
    <row r="199" spans="1:7" outlineLevel="2">
      <c r="A199" s="2">
        <v>41</v>
      </c>
      <c r="B199" s="2" t="s">
        <v>58</v>
      </c>
      <c r="C199" s="2" t="s">
        <v>506</v>
      </c>
      <c r="D199" s="2">
        <v>13</v>
      </c>
      <c r="E199" s="9">
        <v>523</v>
      </c>
      <c r="F199" s="10">
        <v>0</v>
      </c>
      <c r="G199" s="10">
        <v>7.6158792033514793</v>
      </c>
    </row>
    <row r="200" spans="1:7" outlineLevel="2">
      <c r="A200" s="2">
        <v>41</v>
      </c>
      <c r="B200" s="2" t="s">
        <v>58</v>
      </c>
      <c r="C200" s="2" t="s">
        <v>507</v>
      </c>
      <c r="D200" s="2">
        <v>2.2000000000000002</v>
      </c>
      <c r="E200" s="9">
        <v>530</v>
      </c>
      <c r="F200" s="10">
        <v>0.13060913591863255</v>
      </c>
      <c r="G200" s="10">
        <v>1.1754822232676929</v>
      </c>
    </row>
    <row r="201" spans="1:7" outlineLevel="1">
      <c r="A201" s="39" t="s">
        <v>781</v>
      </c>
      <c r="E201" s="9"/>
      <c r="F201" s="10">
        <f>SUBTOTAL(9,F193:F200)</f>
        <v>72.070927705714979</v>
      </c>
      <c r="G201" s="10">
        <f>SUBTOTAL(9,G193:G200)</f>
        <v>4300.2399354795352</v>
      </c>
    </row>
    <row r="202" spans="1:7" outlineLevel="2">
      <c r="A202" s="2">
        <v>43</v>
      </c>
      <c r="B202" s="2" t="s">
        <v>1</v>
      </c>
      <c r="C202" s="2" t="s">
        <v>502</v>
      </c>
      <c r="D202" s="2">
        <v>10</v>
      </c>
      <c r="E202" s="9">
        <v>4895</v>
      </c>
      <c r="F202" s="10">
        <v>27.415596926316731</v>
      </c>
      <c r="G202" s="10">
        <v>27.415596926316731</v>
      </c>
    </row>
    <row r="203" spans="1:7" outlineLevel="2">
      <c r="A203" s="2">
        <v>43</v>
      </c>
      <c r="B203" s="2" t="s">
        <v>1</v>
      </c>
      <c r="C203" s="2" t="s">
        <v>503</v>
      </c>
      <c r="D203" s="2">
        <v>0.08</v>
      </c>
      <c r="E203" s="9">
        <v>1165</v>
      </c>
      <c r="F203" s="10">
        <v>0</v>
      </c>
      <c r="G203" s="10">
        <v>0.1043976969778435</v>
      </c>
    </row>
    <row r="204" spans="1:7" outlineLevel="2">
      <c r="A204" s="2">
        <v>43</v>
      </c>
      <c r="B204" s="2" t="s">
        <v>1</v>
      </c>
      <c r="C204" s="2" t="s">
        <v>504</v>
      </c>
      <c r="D204" s="2">
        <v>65</v>
      </c>
      <c r="E204" s="9">
        <v>3</v>
      </c>
      <c r="F204" s="10">
        <v>0</v>
      </c>
      <c r="G204" s="10">
        <v>0.21842865783990859</v>
      </c>
    </row>
    <row r="205" spans="1:7" outlineLevel="2">
      <c r="A205" s="2">
        <v>43</v>
      </c>
      <c r="B205" s="2" t="s">
        <v>1</v>
      </c>
      <c r="C205" s="2" t="s">
        <v>505</v>
      </c>
      <c r="D205" s="2">
        <v>3</v>
      </c>
      <c r="E205" s="9">
        <v>2</v>
      </c>
      <c r="F205" s="10">
        <v>0</v>
      </c>
      <c r="G205" s="10">
        <v>6.720881779689495E-3</v>
      </c>
    </row>
    <row r="206" spans="1:7" outlineLevel="2">
      <c r="A206" s="2">
        <v>43</v>
      </c>
      <c r="B206" s="2" t="s">
        <v>1</v>
      </c>
      <c r="C206" s="2" t="s">
        <v>506</v>
      </c>
      <c r="D206" s="2">
        <v>13</v>
      </c>
      <c r="E206" s="9">
        <v>999.59599999999989</v>
      </c>
      <c r="F206" s="10">
        <v>0</v>
      </c>
      <c r="G206" s="10">
        <v>14.556027510809416</v>
      </c>
    </row>
    <row r="207" spans="1:7" outlineLevel="2">
      <c r="A207" s="2">
        <v>43</v>
      </c>
      <c r="B207" s="2" t="s">
        <v>1</v>
      </c>
      <c r="C207" s="2" t="s">
        <v>507</v>
      </c>
      <c r="D207" s="2">
        <v>2.2000000000000002</v>
      </c>
      <c r="E207" s="9">
        <v>370</v>
      </c>
      <c r="F207" s="10">
        <v>0.45589981405560415</v>
      </c>
      <c r="G207" s="10">
        <v>0.45589981405560415</v>
      </c>
    </row>
    <row r="208" spans="1:7" outlineLevel="2">
      <c r="A208" s="2">
        <v>43</v>
      </c>
      <c r="B208" s="2" t="s">
        <v>145</v>
      </c>
      <c r="C208" s="2" t="s">
        <v>502</v>
      </c>
      <c r="D208" s="2">
        <v>10</v>
      </c>
      <c r="E208" s="9">
        <v>334</v>
      </c>
      <c r="F208" s="10">
        <v>1.8706454286802428</v>
      </c>
      <c r="G208" s="10">
        <v>1.8706454286802428</v>
      </c>
    </row>
    <row r="209" spans="1:7" outlineLevel="2">
      <c r="A209" s="2">
        <v>43</v>
      </c>
      <c r="B209" s="2" t="s">
        <v>145</v>
      </c>
      <c r="C209" s="2" t="s">
        <v>508</v>
      </c>
      <c r="D209" s="2">
        <v>13</v>
      </c>
      <c r="E209" s="9">
        <v>222.404</v>
      </c>
      <c r="F209" s="10">
        <v>0</v>
      </c>
      <c r="G209" s="10">
        <v>3.2386271478818021</v>
      </c>
    </row>
    <row r="210" spans="1:7" outlineLevel="1">
      <c r="A210" s="39" t="s">
        <v>782</v>
      </c>
      <c r="E210" s="9"/>
      <c r="F210" s="10">
        <f>SUBTOTAL(9,F202:F209)</f>
        <v>29.742142169052578</v>
      </c>
      <c r="G210" s="10">
        <f>SUBTOTAL(9,G202:G209)</f>
        <v>47.866344064341234</v>
      </c>
    </row>
    <row r="211" spans="1:7" outlineLevel="2">
      <c r="A211" s="2">
        <v>45</v>
      </c>
      <c r="B211" s="2" t="s">
        <v>145</v>
      </c>
      <c r="C211" s="2" t="s">
        <v>502</v>
      </c>
      <c r="D211" s="2">
        <v>10</v>
      </c>
      <c r="E211" s="9">
        <v>11034</v>
      </c>
      <c r="F211" s="10">
        <v>24.719403185697963</v>
      </c>
      <c r="G211" s="10">
        <v>98.877612742791854</v>
      </c>
    </row>
    <row r="212" spans="1:7" outlineLevel="2">
      <c r="A212" s="2">
        <v>45</v>
      </c>
      <c r="B212" s="2" t="s">
        <v>145</v>
      </c>
      <c r="C212" s="2" t="s">
        <v>503</v>
      </c>
      <c r="D212" s="2">
        <v>0.08</v>
      </c>
      <c r="E212" s="9">
        <v>2717</v>
      </c>
      <c r="F212" s="10">
        <v>0</v>
      </c>
      <c r="G212" s="10">
        <v>0.24347514393888481</v>
      </c>
    </row>
    <row r="213" spans="1:7" outlineLevel="2">
      <c r="A213" s="2">
        <v>45</v>
      </c>
      <c r="B213" s="2" t="s">
        <v>145</v>
      </c>
      <c r="C213" s="2" t="s">
        <v>504</v>
      </c>
      <c r="D213" s="2">
        <v>65</v>
      </c>
      <c r="E213" s="9">
        <v>6</v>
      </c>
      <c r="F213" s="10">
        <v>0</v>
      </c>
      <c r="G213" s="10">
        <v>0.43685731567981717</v>
      </c>
    </row>
    <row r="214" spans="1:7" outlineLevel="2">
      <c r="A214" s="2">
        <v>45</v>
      </c>
      <c r="B214" s="2" t="s">
        <v>145</v>
      </c>
      <c r="C214" s="2" t="s">
        <v>505</v>
      </c>
      <c r="D214" s="2">
        <v>3</v>
      </c>
      <c r="E214" s="9">
        <v>62</v>
      </c>
      <c r="F214" s="10">
        <v>0</v>
      </c>
      <c r="G214" s="10">
        <v>0.20834733517037435</v>
      </c>
    </row>
    <row r="215" spans="1:7" outlineLevel="2">
      <c r="A215" s="2">
        <v>45</v>
      </c>
      <c r="B215" s="9" t="s">
        <v>145</v>
      </c>
      <c r="C215" s="2" t="s">
        <v>506</v>
      </c>
      <c r="D215" s="2">
        <v>13</v>
      </c>
      <c r="E215" s="9">
        <v>1616</v>
      </c>
      <c r="F215" s="10">
        <v>0</v>
      </c>
      <c r="G215" s="10">
        <v>23.532047404619487</v>
      </c>
    </row>
    <row r="216" spans="1:7" outlineLevel="2">
      <c r="A216" s="2">
        <v>45</v>
      </c>
      <c r="B216" s="9" t="s">
        <v>145</v>
      </c>
      <c r="C216" s="2" t="s">
        <v>507</v>
      </c>
      <c r="D216" s="2">
        <v>2.2000000000000002</v>
      </c>
      <c r="E216" s="9">
        <v>3096</v>
      </c>
      <c r="F216" s="10">
        <v>1.5259089992607033</v>
      </c>
      <c r="G216" s="10">
        <v>6.1036359970428133</v>
      </c>
    </row>
    <row r="217" spans="1:7" outlineLevel="1">
      <c r="A217" s="39" t="s">
        <v>783</v>
      </c>
      <c r="B217" s="9"/>
      <c r="E217" s="9"/>
      <c r="F217" s="10">
        <f>SUBTOTAL(9,F211:F216)</f>
        <v>26.245312184958667</v>
      </c>
      <c r="G217" s="10">
        <f>SUBTOTAL(9,G211:G216)</f>
        <v>129.40197593924321</v>
      </c>
    </row>
    <row r="218" spans="1:7" outlineLevel="2">
      <c r="A218" s="2">
        <v>47</v>
      </c>
      <c r="B218" s="9" t="s">
        <v>46</v>
      </c>
      <c r="C218" s="2" t="s">
        <v>502</v>
      </c>
      <c r="D218" s="2">
        <v>10</v>
      </c>
      <c r="E218" s="9">
        <v>20583</v>
      </c>
      <c r="F218" s="10">
        <v>115.27992472612407</v>
      </c>
      <c r="G218" s="10">
        <v>115.27992472612407</v>
      </c>
    </row>
    <row r="219" spans="1:7" outlineLevel="2">
      <c r="A219" s="2">
        <v>47</v>
      </c>
      <c r="B219" s="9" t="s">
        <v>46</v>
      </c>
      <c r="C219" s="2" t="s">
        <v>503</v>
      </c>
      <c r="D219" s="2">
        <v>0.08</v>
      </c>
      <c r="E219" s="9">
        <v>68.399999999999991</v>
      </c>
      <c r="F219" s="10">
        <v>0</v>
      </c>
      <c r="G219" s="10">
        <v>6.1294441830768188E-3</v>
      </c>
    </row>
    <row r="220" spans="1:7" outlineLevel="2">
      <c r="A220" s="2">
        <v>47</v>
      </c>
      <c r="B220" s="9" t="s">
        <v>46</v>
      </c>
      <c r="C220" s="2" t="s">
        <v>507</v>
      </c>
      <c r="D220" s="2">
        <v>2.2000000000000002</v>
      </c>
      <c r="E220" s="9">
        <v>301.20400000000001</v>
      </c>
      <c r="F220" s="10">
        <v>0.3711320205210924</v>
      </c>
      <c r="G220" s="10">
        <v>0.3711320205210924</v>
      </c>
    </row>
    <row r="221" spans="1:7" outlineLevel="2">
      <c r="A221" s="2">
        <v>47</v>
      </c>
      <c r="B221" s="9" t="s">
        <v>46</v>
      </c>
      <c r="C221" s="2" t="s">
        <v>508</v>
      </c>
      <c r="D221" s="2">
        <v>13</v>
      </c>
      <c r="E221" s="9">
        <v>745.899</v>
      </c>
      <c r="F221" s="10">
        <v>0</v>
      </c>
      <c r="G221" s="10">
        <v>10.861714496941998</v>
      </c>
    </row>
    <row r="222" spans="1:7" outlineLevel="2">
      <c r="A222" s="2">
        <v>47</v>
      </c>
      <c r="B222" s="9" t="s">
        <v>34</v>
      </c>
      <c r="C222" s="2" t="s">
        <v>502</v>
      </c>
      <c r="D222" s="2">
        <v>10</v>
      </c>
      <c r="E222" s="9">
        <v>19474</v>
      </c>
      <c r="F222" s="10">
        <v>109.0687098147277</v>
      </c>
      <c r="G222" s="10">
        <v>109.0687098147277</v>
      </c>
    </row>
    <row r="223" spans="1:7" outlineLevel="2">
      <c r="A223" s="2">
        <v>47</v>
      </c>
      <c r="B223" s="9" t="s">
        <v>34</v>
      </c>
      <c r="C223" s="2" t="s">
        <v>503</v>
      </c>
      <c r="D223" s="2">
        <v>0.08</v>
      </c>
      <c r="E223" s="9">
        <v>843.6</v>
      </c>
      <c r="F223" s="10">
        <v>0</v>
      </c>
      <c r="G223" s="10">
        <v>7.5596478257947436E-2</v>
      </c>
    </row>
    <row r="224" spans="1:7" outlineLevel="2">
      <c r="A224" s="2">
        <v>47</v>
      </c>
      <c r="B224" s="9" t="s">
        <v>34</v>
      </c>
      <c r="C224" s="2" t="s">
        <v>504</v>
      </c>
      <c r="D224" s="2">
        <v>65</v>
      </c>
      <c r="E224" s="9">
        <v>8</v>
      </c>
      <c r="F224" s="10">
        <v>0</v>
      </c>
      <c r="G224" s="10">
        <v>0.58247642090642293</v>
      </c>
    </row>
    <row r="225" spans="1:7" outlineLevel="2">
      <c r="A225" s="2">
        <v>47</v>
      </c>
      <c r="B225" s="9" t="s">
        <v>34</v>
      </c>
      <c r="C225" s="2" t="s">
        <v>505</v>
      </c>
      <c r="D225" s="2">
        <v>3</v>
      </c>
      <c r="E225" s="9">
        <v>104</v>
      </c>
      <c r="F225" s="10">
        <v>0</v>
      </c>
      <c r="G225" s="10">
        <v>0.34948585254385373</v>
      </c>
    </row>
    <row r="226" spans="1:7" outlineLevel="2">
      <c r="A226" s="2">
        <v>47</v>
      </c>
      <c r="B226" s="9" t="s">
        <v>34</v>
      </c>
      <c r="C226" s="2" t="s">
        <v>506</v>
      </c>
      <c r="D226" s="2">
        <v>13</v>
      </c>
      <c r="E226" s="9">
        <v>2483.1010000000001</v>
      </c>
      <c r="F226" s="10">
        <v>0</v>
      </c>
      <c r="G226" s="10">
        <v>36.158694580728991</v>
      </c>
    </row>
    <row r="227" spans="1:7" outlineLevel="2">
      <c r="A227" s="2">
        <v>47</v>
      </c>
      <c r="B227" s="9" t="s">
        <v>34</v>
      </c>
      <c r="C227" s="2" t="s">
        <v>507</v>
      </c>
      <c r="D227" s="2">
        <v>2.2000000000000002</v>
      </c>
      <c r="E227" s="9">
        <v>284.79599999999999</v>
      </c>
      <c r="F227" s="10">
        <v>0.35091471201021573</v>
      </c>
      <c r="G227" s="10">
        <v>0.35091471201021573</v>
      </c>
    </row>
    <row r="228" spans="1:7" outlineLevel="1">
      <c r="A228" s="39" t="s">
        <v>784</v>
      </c>
      <c r="B228" s="9"/>
      <c r="E228" s="9"/>
      <c r="F228" s="10">
        <f>SUBTOTAL(9,F218:F227)</f>
        <v>225.07068127338309</v>
      </c>
      <c r="G228" s="10">
        <f>SUBTOTAL(9,G218:G227)</f>
        <v>273.10477854694534</v>
      </c>
    </row>
    <row r="229" spans="1:7" outlineLevel="2">
      <c r="A229" s="2">
        <v>49</v>
      </c>
      <c r="B229" s="2" t="s">
        <v>1</v>
      </c>
      <c r="C229" s="2" t="s">
        <v>502</v>
      </c>
      <c r="D229" s="2">
        <v>10</v>
      </c>
      <c r="E229" s="9">
        <v>5550</v>
      </c>
      <c r="F229" s="10">
        <v>31.084078231063916</v>
      </c>
      <c r="G229" s="10">
        <v>31.084078231063916</v>
      </c>
    </row>
    <row r="230" spans="1:7" outlineLevel="2">
      <c r="A230" s="2">
        <v>49</v>
      </c>
      <c r="B230" s="9" t="s">
        <v>1</v>
      </c>
      <c r="C230" s="2" t="s">
        <v>503</v>
      </c>
      <c r="D230" s="2">
        <v>0.08</v>
      </c>
      <c r="E230" s="9">
        <v>1978</v>
      </c>
      <c r="F230" s="10">
        <v>0</v>
      </c>
      <c r="G230" s="10">
        <v>0.17725205546967762</v>
      </c>
    </row>
    <row r="231" spans="1:7" outlineLevel="2">
      <c r="A231" s="2">
        <v>49</v>
      </c>
      <c r="B231" s="2" t="s">
        <v>1</v>
      </c>
      <c r="C231" s="2" t="s">
        <v>504</v>
      </c>
      <c r="D231" s="2">
        <v>65</v>
      </c>
      <c r="E231" s="9">
        <v>3</v>
      </c>
      <c r="F231" s="10">
        <v>0</v>
      </c>
      <c r="G231" s="10">
        <v>0.21842865783990859</v>
      </c>
    </row>
    <row r="232" spans="1:7" outlineLevel="2">
      <c r="A232" s="2">
        <v>49</v>
      </c>
      <c r="B232" s="2" t="s">
        <v>1</v>
      </c>
      <c r="C232" s="2" t="s">
        <v>505</v>
      </c>
      <c r="D232" s="2">
        <v>3</v>
      </c>
      <c r="E232" s="9">
        <v>0</v>
      </c>
      <c r="F232" s="10">
        <v>0</v>
      </c>
      <c r="G232" s="10">
        <v>0</v>
      </c>
    </row>
    <row r="233" spans="1:7" outlineLevel="2">
      <c r="A233" s="2">
        <v>49</v>
      </c>
      <c r="B233" s="2" t="s">
        <v>1</v>
      </c>
      <c r="C233" s="2" t="s">
        <v>506</v>
      </c>
      <c r="D233" s="2">
        <v>13</v>
      </c>
      <c r="E233" s="9">
        <v>977</v>
      </c>
      <c r="F233" s="10">
        <v>0</v>
      </c>
      <c r="G233" s="10">
        <v>14.22698658063938</v>
      </c>
    </row>
    <row r="234" spans="1:7" outlineLevel="2">
      <c r="A234" s="2">
        <v>49</v>
      </c>
      <c r="B234" s="9" t="s">
        <v>1</v>
      </c>
      <c r="C234" s="2" t="s">
        <v>507</v>
      </c>
      <c r="D234" s="2">
        <v>2.2000000000000002</v>
      </c>
      <c r="E234" s="9">
        <v>522</v>
      </c>
      <c r="F234" s="10">
        <v>0.64318838631628472</v>
      </c>
      <c r="G234" s="10">
        <v>0.64318838631628472</v>
      </c>
    </row>
    <row r="235" spans="1:7" outlineLevel="1">
      <c r="A235" s="39" t="s">
        <v>785</v>
      </c>
      <c r="B235" s="9"/>
      <c r="E235" s="9"/>
      <c r="F235" s="10">
        <f>SUBTOTAL(9,F229:F234)</f>
        <v>31.727266617380202</v>
      </c>
      <c r="G235" s="10">
        <f>SUBTOTAL(9,G229:G234)</f>
        <v>46.34993391132916</v>
      </c>
    </row>
    <row r="236" spans="1:7" outlineLevel="2">
      <c r="A236" s="2">
        <v>51</v>
      </c>
      <c r="B236" s="2" t="s">
        <v>1</v>
      </c>
      <c r="C236" s="2" t="s">
        <v>502</v>
      </c>
      <c r="D236" s="2">
        <v>10</v>
      </c>
      <c r="E236" s="9">
        <v>18073</v>
      </c>
      <c r="F236" s="10">
        <v>40.488832134776082</v>
      </c>
      <c r="G236" s="10">
        <v>161.95532853910433</v>
      </c>
    </row>
    <row r="237" spans="1:7" outlineLevel="2">
      <c r="A237" s="2">
        <v>51</v>
      </c>
      <c r="B237" s="2" t="s">
        <v>1</v>
      </c>
      <c r="C237" s="2" t="s">
        <v>503</v>
      </c>
      <c r="D237" s="2">
        <v>0.08</v>
      </c>
      <c r="E237" s="9">
        <v>562</v>
      </c>
      <c r="F237" s="10">
        <v>0</v>
      </c>
      <c r="G237" s="10">
        <v>5.0361807469139951E-2</v>
      </c>
    </row>
    <row r="238" spans="1:7" outlineLevel="2">
      <c r="A238" s="2">
        <v>51</v>
      </c>
      <c r="B238" s="2" t="s">
        <v>1</v>
      </c>
      <c r="C238" s="2" t="s">
        <v>504</v>
      </c>
      <c r="D238" s="2">
        <v>65</v>
      </c>
      <c r="E238" s="9">
        <v>1451</v>
      </c>
      <c r="F238" s="10">
        <v>0</v>
      </c>
      <c r="G238" s="10">
        <v>105.64666084190246</v>
      </c>
    </row>
    <row r="239" spans="1:7" outlineLevel="2">
      <c r="A239" s="2">
        <v>51</v>
      </c>
      <c r="B239" s="2" t="s">
        <v>1</v>
      </c>
      <c r="C239" s="2" t="s">
        <v>505</v>
      </c>
      <c r="D239" s="2">
        <v>3</v>
      </c>
      <c r="E239" s="9">
        <v>6</v>
      </c>
      <c r="F239" s="10">
        <v>0</v>
      </c>
      <c r="G239" s="10">
        <v>2.0162645339068485E-2</v>
      </c>
    </row>
    <row r="240" spans="1:7" outlineLevel="2">
      <c r="A240" s="2">
        <v>51</v>
      </c>
      <c r="B240" s="2" t="s">
        <v>1</v>
      </c>
      <c r="C240" s="2" t="s">
        <v>506</v>
      </c>
      <c r="D240" s="2">
        <v>13</v>
      </c>
      <c r="E240" s="9">
        <v>664</v>
      </c>
      <c r="F240" s="10">
        <v>0</v>
      </c>
      <c r="G240" s="10">
        <v>9.6691085870466207</v>
      </c>
    </row>
    <row r="241" spans="1:7" outlineLevel="2">
      <c r="A241" s="2">
        <v>51</v>
      </c>
      <c r="B241" s="2" t="s">
        <v>1</v>
      </c>
      <c r="C241" s="2" t="s">
        <v>507</v>
      </c>
      <c r="D241" s="2">
        <v>2.2000000000000002</v>
      </c>
      <c r="E241" s="9">
        <v>198</v>
      </c>
      <c r="F241" s="10">
        <v>9.758720344109148E-2</v>
      </c>
      <c r="G241" s="10">
        <v>0.39034881376436592</v>
      </c>
    </row>
    <row r="242" spans="1:7" outlineLevel="1">
      <c r="A242" s="39" t="s">
        <v>786</v>
      </c>
      <c r="E242" s="9"/>
      <c r="F242" s="10">
        <f>SUBTOTAL(9,F236:F241)</f>
        <v>40.586419338217176</v>
      </c>
      <c r="G242" s="10">
        <f>SUBTOTAL(9,G236:G241)</f>
        <v>277.73197123462592</v>
      </c>
    </row>
    <row r="243" spans="1:7" outlineLevel="2">
      <c r="A243" s="2">
        <v>53</v>
      </c>
      <c r="B243" s="2" t="s">
        <v>1</v>
      </c>
      <c r="C243" s="2" t="s">
        <v>502</v>
      </c>
      <c r="D243" s="2">
        <v>10</v>
      </c>
      <c r="E243" s="9">
        <v>25521</v>
      </c>
      <c r="F243" s="10">
        <v>42.8809059748639</v>
      </c>
      <c r="G243" s="10">
        <v>242.99180052422878</v>
      </c>
    </row>
    <row r="244" spans="1:7" outlineLevel="2">
      <c r="A244" s="2">
        <v>53</v>
      </c>
      <c r="B244" s="2" t="s">
        <v>1</v>
      </c>
      <c r="C244" s="2" t="s">
        <v>503</v>
      </c>
      <c r="D244" s="2">
        <v>0.08</v>
      </c>
      <c r="E244" s="9">
        <v>2202</v>
      </c>
      <c r="F244" s="10">
        <v>0</v>
      </c>
      <c r="G244" s="10">
        <v>0.19732508905168358</v>
      </c>
    </row>
    <row r="245" spans="1:7" outlineLevel="2">
      <c r="A245" s="2">
        <v>53</v>
      </c>
      <c r="B245" s="2" t="s">
        <v>1</v>
      </c>
      <c r="C245" s="2" t="s">
        <v>504</v>
      </c>
      <c r="D245" s="2">
        <v>65</v>
      </c>
      <c r="E245" s="9">
        <v>10900</v>
      </c>
      <c r="F245" s="10">
        <v>0</v>
      </c>
      <c r="G245" s="10">
        <v>793.62412348500118</v>
      </c>
    </row>
    <row r="246" spans="1:7" outlineLevel="2">
      <c r="A246" s="2">
        <v>53</v>
      </c>
      <c r="B246" s="2" t="s">
        <v>1</v>
      </c>
      <c r="C246" s="2" t="s">
        <v>505</v>
      </c>
      <c r="D246" s="2">
        <v>3</v>
      </c>
      <c r="E246" s="9">
        <v>35</v>
      </c>
      <c r="F246" s="10">
        <v>0</v>
      </c>
      <c r="G246" s="10">
        <v>0.11761543114456617</v>
      </c>
    </row>
    <row r="247" spans="1:7" outlineLevel="2">
      <c r="A247" s="2">
        <v>53</v>
      </c>
      <c r="B247" s="2" t="s">
        <v>1</v>
      </c>
      <c r="C247" s="2" t="s">
        <v>506</v>
      </c>
      <c r="D247" s="2">
        <v>13</v>
      </c>
      <c r="E247" s="9">
        <v>640</v>
      </c>
      <c r="F247" s="10">
        <v>0</v>
      </c>
      <c r="G247" s="10">
        <v>9.3196227345027669</v>
      </c>
    </row>
    <row r="248" spans="1:7" outlineLevel="2">
      <c r="A248" s="2">
        <v>53</v>
      </c>
      <c r="B248" s="2" t="s">
        <v>1</v>
      </c>
      <c r="C248" s="2" t="s">
        <v>507</v>
      </c>
      <c r="D248" s="2">
        <v>2.2000000000000002</v>
      </c>
      <c r="E248" s="9">
        <v>323</v>
      </c>
      <c r="F248" s="10">
        <v>0.11939646481618389</v>
      </c>
      <c r="G248" s="10">
        <v>0.67657996729170866</v>
      </c>
    </row>
    <row r="249" spans="1:7" outlineLevel="1">
      <c r="A249" s="39" t="s">
        <v>787</v>
      </c>
      <c r="E249" s="9"/>
      <c r="F249" s="10">
        <f>SUBTOTAL(9,F243:F248)</f>
        <v>43.000302439680084</v>
      </c>
      <c r="G249" s="10">
        <f>SUBTOTAL(9,G243:G248)</f>
        <v>1046.9270672312205</v>
      </c>
    </row>
    <row r="250" spans="1:7" outlineLevel="2">
      <c r="A250" s="2">
        <v>55</v>
      </c>
      <c r="B250" s="2" t="s">
        <v>1</v>
      </c>
      <c r="C250" s="2" t="s">
        <v>502</v>
      </c>
      <c r="D250" s="2">
        <v>10</v>
      </c>
      <c r="E250" s="9">
        <v>6615</v>
      </c>
      <c r="F250" s="10">
        <v>37.048860810538343</v>
      </c>
      <c r="G250" s="10">
        <v>37.048860810538343</v>
      </c>
    </row>
    <row r="251" spans="1:7" outlineLevel="2">
      <c r="A251" s="2">
        <v>55</v>
      </c>
      <c r="B251" s="2" t="s">
        <v>1</v>
      </c>
      <c r="C251" s="2" t="s">
        <v>503</v>
      </c>
      <c r="D251" s="2">
        <v>0.08</v>
      </c>
      <c r="E251" s="9">
        <v>1948</v>
      </c>
      <c r="F251" s="10">
        <v>0</v>
      </c>
      <c r="G251" s="10">
        <v>0.17456370275780184</v>
      </c>
    </row>
    <row r="252" spans="1:7" outlineLevel="2">
      <c r="A252" s="2">
        <v>55</v>
      </c>
      <c r="B252" s="2" t="s">
        <v>1</v>
      </c>
      <c r="C252" s="2" t="s">
        <v>504</v>
      </c>
      <c r="D252" s="2">
        <v>65</v>
      </c>
      <c r="E252" s="9">
        <v>10</v>
      </c>
      <c r="F252" s="10">
        <v>0</v>
      </c>
      <c r="G252" s="10">
        <v>0.72809552613302864</v>
      </c>
    </row>
    <row r="253" spans="1:7" outlineLevel="2">
      <c r="A253" s="2">
        <v>55</v>
      </c>
      <c r="B253" s="2" t="s">
        <v>1</v>
      </c>
      <c r="C253" s="2" t="s">
        <v>505</v>
      </c>
      <c r="D253" s="2">
        <v>3</v>
      </c>
      <c r="E253" s="9">
        <v>57</v>
      </c>
      <c r="F253" s="10">
        <v>0</v>
      </c>
      <c r="G253" s="10">
        <v>0.19154513072115062</v>
      </c>
    </row>
    <row r="254" spans="1:7" outlineLevel="2">
      <c r="A254" s="2">
        <v>55</v>
      </c>
      <c r="B254" s="2" t="s">
        <v>1</v>
      </c>
      <c r="C254" s="2" t="s">
        <v>506</v>
      </c>
      <c r="D254" s="2">
        <v>13</v>
      </c>
      <c r="E254" s="9">
        <v>1139</v>
      </c>
      <c r="F254" s="10">
        <v>0</v>
      </c>
      <c r="G254" s="10">
        <v>16.586016085310394</v>
      </c>
    </row>
    <row r="255" spans="1:7" outlineLevel="2">
      <c r="A255" s="2">
        <v>55</v>
      </c>
      <c r="B255" s="2" t="s">
        <v>1</v>
      </c>
      <c r="C255" s="2" t="s">
        <v>507</v>
      </c>
      <c r="D255" s="2">
        <v>2.2000000000000002</v>
      </c>
      <c r="E255" s="9">
        <v>1644</v>
      </c>
      <c r="F255" s="10">
        <v>2.0256737683984141</v>
      </c>
      <c r="G255" s="10">
        <v>2.0256737683984141</v>
      </c>
    </row>
    <row r="256" spans="1:7" outlineLevel="1">
      <c r="A256" s="39" t="s">
        <v>788</v>
      </c>
      <c r="E256" s="9"/>
      <c r="F256" s="10">
        <f>SUBTOTAL(9,F250:F255)</f>
        <v>39.074534578936756</v>
      </c>
      <c r="G256" s="10">
        <f>SUBTOTAL(9,G250:G255)</f>
        <v>56.75475502385914</v>
      </c>
    </row>
    <row r="257" spans="1:7" outlineLevel="2">
      <c r="A257" s="2">
        <v>57</v>
      </c>
      <c r="B257" s="2" t="s">
        <v>34</v>
      </c>
      <c r="C257" s="2" t="s">
        <v>502</v>
      </c>
      <c r="D257" s="2">
        <v>10</v>
      </c>
      <c r="E257" s="9">
        <v>8064</v>
      </c>
      <c r="F257" s="10">
        <v>9.0328651119026819</v>
      </c>
      <c r="G257" s="10">
        <v>81.295786007124136</v>
      </c>
    </row>
    <row r="258" spans="1:7" outlineLevel="2">
      <c r="A258" s="2">
        <v>57</v>
      </c>
      <c r="B258" s="2" t="s">
        <v>34</v>
      </c>
      <c r="C258" s="2" t="s">
        <v>508</v>
      </c>
      <c r="D258" s="2">
        <v>13</v>
      </c>
      <c r="E258" s="9">
        <v>194.4</v>
      </c>
      <c r="F258" s="10">
        <v>0</v>
      </c>
      <c r="G258" s="10">
        <v>2.8308354056052156</v>
      </c>
    </row>
    <row r="259" spans="1:7" outlineLevel="2">
      <c r="A259" s="2">
        <v>57</v>
      </c>
      <c r="B259" s="2" t="s">
        <v>34</v>
      </c>
      <c r="C259" s="2" t="s">
        <v>507</v>
      </c>
      <c r="D259" s="2">
        <v>2.2000000000000002</v>
      </c>
      <c r="E259" s="9">
        <v>1227.48</v>
      </c>
      <c r="F259" s="10">
        <v>0.30249075878755294</v>
      </c>
      <c r="G259" s="10">
        <v>2.7224168290879764</v>
      </c>
    </row>
    <row r="260" spans="1:7" outlineLevel="2">
      <c r="A260" s="2">
        <v>57</v>
      </c>
      <c r="B260" s="2" t="s">
        <v>1</v>
      </c>
      <c r="C260" s="2" t="s">
        <v>502</v>
      </c>
      <c r="D260" s="2">
        <v>10</v>
      </c>
      <c r="E260" s="9">
        <v>20656</v>
      </c>
      <c r="F260" s="10">
        <v>23.137755673544369</v>
      </c>
      <c r="G260" s="10">
        <v>208.23980106189933</v>
      </c>
    </row>
    <row r="261" spans="1:7" outlineLevel="2">
      <c r="A261" s="2">
        <v>57</v>
      </c>
      <c r="B261" s="2" t="s">
        <v>1</v>
      </c>
      <c r="C261" s="2" t="s">
        <v>503</v>
      </c>
      <c r="D261" s="2">
        <v>0.08</v>
      </c>
      <c r="E261" s="9">
        <v>685</v>
      </c>
      <c r="F261" s="10">
        <v>0</v>
      </c>
      <c r="G261" s="10">
        <v>6.1384053587830729E-2</v>
      </c>
    </row>
    <row r="262" spans="1:7" outlineLevel="2">
      <c r="A262" s="2">
        <v>57</v>
      </c>
      <c r="B262" s="2" t="s">
        <v>1</v>
      </c>
      <c r="C262" s="2" t="s">
        <v>504</v>
      </c>
      <c r="D262" s="2">
        <v>65</v>
      </c>
      <c r="E262" s="9">
        <v>3015</v>
      </c>
      <c r="F262" s="10">
        <v>0</v>
      </c>
      <c r="G262" s="10">
        <v>219.52080112910815</v>
      </c>
    </row>
    <row r="263" spans="1:7" outlineLevel="2">
      <c r="A263" s="2">
        <v>57</v>
      </c>
      <c r="B263" s="2" t="s">
        <v>1</v>
      </c>
      <c r="C263" s="2" t="s">
        <v>505</v>
      </c>
      <c r="D263" s="2">
        <v>3</v>
      </c>
      <c r="E263" s="9">
        <v>45</v>
      </c>
      <c r="F263" s="10">
        <v>0</v>
      </c>
      <c r="G263" s="10">
        <v>0.15121984004301364</v>
      </c>
    </row>
    <row r="264" spans="1:7" outlineLevel="2">
      <c r="A264" s="2">
        <v>57</v>
      </c>
      <c r="B264" s="2" t="s">
        <v>1</v>
      </c>
      <c r="C264" s="2" t="s">
        <v>506</v>
      </c>
      <c r="D264" s="2">
        <v>13</v>
      </c>
      <c r="E264" s="9">
        <v>777.6</v>
      </c>
      <c r="F264" s="10">
        <v>0</v>
      </c>
      <c r="G264" s="10">
        <v>11.323341622420863</v>
      </c>
    </row>
    <row r="265" spans="1:7" outlineLevel="2">
      <c r="A265" s="2">
        <v>57</v>
      </c>
      <c r="B265" s="2" t="s">
        <v>1</v>
      </c>
      <c r="C265" s="2" t="s">
        <v>507</v>
      </c>
      <c r="D265" s="2">
        <v>2.2000000000000002</v>
      </c>
      <c r="E265" s="9">
        <v>702.52</v>
      </c>
      <c r="F265" s="10">
        <v>0.17312364182180703</v>
      </c>
      <c r="G265" s="10">
        <v>1.5581127763962632</v>
      </c>
    </row>
    <row r="266" spans="1:7" outlineLevel="1">
      <c r="A266" s="39" t="s">
        <v>789</v>
      </c>
      <c r="E266" s="9"/>
      <c r="F266" s="10">
        <f>SUBTOTAL(9,F257:F265)</f>
        <v>32.646235186056416</v>
      </c>
      <c r="G266" s="10">
        <f>SUBTOTAL(9,G257:G265)</f>
        <v>527.70369872527283</v>
      </c>
    </row>
    <row r="267" spans="1:7" outlineLevel="2">
      <c r="A267" s="2">
        <v>59</v>
      </c>
      <c r="B267" s="2" t="s">
        <v>46</v>
      </c>
      <c r="C267" s="2" t="s">
        <v>502</v>
      </c>
      <c r="D267" s="2">
        <v>10</v>
      </c>
      <c r="E267" s="9">
        <v>158358</v>
      </c>
      <c r="F267" s="10">
        <v>177.38423281134484</v>
      </c>
      <c r="G267" s="10">
        <v>1596.4580953021036</v>
      </c>
    </row>
    <row r="268" spans="1:7" outlineLevel="2">
      <c r="A268" s="2">
        <v>59</v>
      </c>
      <c r="B268" s="2" t="s">
        <v>46</v>
      </c>
      <c r="C268" s="2" t="s">
        <v>503</v>
      </c>
      <c r="D268" s="2">
        <v>0.08</v>
      </c>
      <c r="E268" s="9">
        <v>195</v>
      </c>
      <c r="F268" s="10">
        <v>0</v>
      </c>
      <c r="G268" s="10">
        <v>1.7474292627192686E-2</v>
      </c>
    </row>
    <row r="269" spans="1:7" outlineLevel="2">
      <c r="A269" s="2">
        <v>59</v>
      </c>
      <c r="B269" s="2" t="s">
        <v>46</v>
      </c>
      <c r="C269" s="2" t="s">
        <v>504</v>
      </c>
      <c r="D269" s="2">
        <v>65</v>
      </c>
      <c r="E269" s="9">
        <v>0</v>
      </c>
      <c r="F269" s="10">
        <v>0</v>
      </c>
      <c r="G269" s="10">
        <v>0</v>
      </c>
    </row>
    <row r="270" spans="1:7" outlineLevel="2">
      <c r="A270" s="2">
        <v>59</v>
      </c>
      <c r="B270" s="2" t="s">
        <v>46</v>
      </c>
      <c r="C270" s="2" t="s">
        <v>505</v>
      </c>
      <c r="D270" s="2">
        <v>3</v>
      </c>
      <c r="E270" s="9">
        <v>0</v>
      </c>
      <c r="F270" s="10">
        <v>0</v>
      </c>
      <c r="G270" s="10">
        <v>0</v>
      </c>
    </row>
    <row r="271" spans="1:7" outlineLevel="2">
      <c r="A271" s="2">
        <v>59</v>
      </c>
      <c r="B271" s="2" t="s">
        <v>46</v>
      </c>
      <c r="C271" s="2" t="s">
        <v>506</v>
      </c>
      <c r="D271" s="2">
        <v>13</v>
      </c>
      <c r="E271" s="9">
        <v>525</v>
      </c>
      <c r="F271" s="10">
        <v>0</v>
      </c>
      <c r="G271" s="10">
        <v>7.645003024396801</v>
      </c>
    </row>
    <row r="272" spans="1:7" outlineLevel="2">
      <c r="A272" s="2">
        <v>59</v>
      </c>
      <c r="B272" s="2" t="s">
        <v>46</v>
      </c>
      <c r="C272" s="2" t="s">
        <v>507</v>
      </c>
      <c r="D272" s="2">
        <v>2.2000000000000002</v>
      </c>
      <c r="E272" s="9">
        <v>136</v>
      </c>
      <c r="F272" s="10">
        <v>3.3514797141384958E-2</v>
      </c>
      <c r="G272" s="10">
        <v>0.30163317427246455</v>
      </c>
    </row>
    <row r="273" spans="1:7" outlineLevel="1">
      <c r="A273" s="39" t="s">
        <v>790</v>
      </c>
      <c r="E273" s="9"/>
      <c r="F273" s="10">
        <f>SUBTOTAL(9,F267:F272)</f>
        <v>177.41774760848622</v>
      </c>
      <c r="G273" s="10">
        <f>SUBTOTAL(9,G267:G272)</f>
        <v>1604.4222057934001</v>
      </c>
    </row>
    <row r="274" spans="1:7" outlineLevel="2">
      <c r="A274" s="2">
        <v>61</v>
      </c>
      <c r="B274" s="2" t="s">
        <v>1</v>
      </c>
      <c r="C274" s="2" t="s">
        <v>502</v>
      </c>
      <c r="D274" s="2">
        <v>10</v>
      </c>
      <c r="E274" s="9">
        <v>9134</v>
      </c>
      <c r="F274" s="10">
        <v>20.462844725227949</v>
      </c>
      <c r="G274" s="10">
        <v>81.851378900911797</v>
      </c>
    </row>
    <row r="275" spans="1:7" outlineLevel="2">
      <c r="A275" s="2">
        <v>61</v>
      </c>
      <c r="B275" s="2" t="s">
        <v>1</v>
      </c>
      <c r="C275" s="2" t="s">
        <v>503</v>
      </c>
      <c r="D275" s="2">
        <v>0.08</v>
      </c>
      <c r="E275" s="9">
        <v>2521</v>
      </c>
      <c r="F275" s="10">
        <v>0</v>
      </c>
      <c r="G275" s="10">
        <v>0.22591123955462958</v>
      </c>
    </row>
    <row r="276" spans="1:7" outlineLevel="2">
      <c r="A276" s="2">
        <v>61</v>
      </c>
      <c r="B276" s="2" t="s">
        <v>1</v>
      </c>
      <c r="C276" s="2" t="s">
        <v>504</v>
      </c>
      <c r="D276" s="1">
        <v>65</v>
      </c>
      <c r="E276" s="9">
        <v>8000</v>
      </c>
      <c r="F276" s="10">
        <v>0</v>
      </c>
      <c r="G276" s="10">
        <v>582.47642090642296</v>
      </c>
    </row>
    <row r="277" spans="1:7" outlineLevel="2">
      <c r="A277" s="2">
        <v>61</v>
      </c>
      <c r="B277" s="2" t="s">
        <v>1</v>
      </c>
      <c r="C277" s="2" t="s">
        <v>505</v>
      </c>
      <c r="D277" s="2">
        <v>3</v>
      </c>
      <c r="E277" s="9">
        <v>115</v>
      </c>
      <c r="F277" s="10">
        <v>0</v>
      </c>
      <c r="G277" s="10">
        <v>0.38645070233214596</v>
      </c>
    </row>
    <row r="278" spans="1:7" outlineLevel="2">
      <c r="A278" s="2">
        <v>61</v>
      </c>
      <c r="B278" s="2" t="s">
        <v>1</v>
      </c>
      <c r="C278" s="2" t="s">
        <v>506</v>
      </c>
      <c r="D278" s="2">
        <v>13</v>
      </c>
      <c r="E278" s="9">
        <v>1736</v>
      </c>
      <c r="F278" s="10">
        <v>0</v>
      </c>
      <c r="G278" s="10">
        <v>25.279476667338756</v>
      </c>
    </row>
    <row r="279" spans="1:7" outlineLevel="2">
      <c r="A279" s="2">
        <v>61</v>
      </c>
      <c r="B279" s="2" t="s">
        <v>1</v>
      </c>
      <c r="C279" s="2" t="s">
        <v>507</v>
      </c>
      <c r="D279" s="2">
        <v>2.2000000000000002</v>
      </c>
      <c r="E279" s="9">
        <v>1294</v>
      </c>
      <c r="F279" s="10">
        <v>0.63776687501400187</v>
      </c>
      <c r="G279" s="10">
        <v>2.5510675000560075</v>
      </c>
    </row>
    <row r="280" spans="1:7" outlineLevel="1">
      <c r="A280" s="39" t="s">
        <v>791</v>
      </c>
      <c r="E280" s="9"/>
      <c r="F280" s="10">
        <f>SUBTOTAL(9,F274:F279)</f>
        <v>21.100611600241951</v>
      </c>
      <c r="G280" s="10">
        <f>SUBTOTAL(9,G274:G279)</f>
        <v>692.77070591661618</v>
      </c>
    </row>
    <row r="281" spans="1:7" outlineLevel="1"/>
    <row r="282" spans="1:7" outlineLevel="1"/>
    <row r="283" spans="1:7" outlineLevel="1"/>
    <row r="284" spans="1:7" outlineLevel="1"/>
    <row r="285" spans="1:7" outlineLevel="1"/>
    <row r="286" spans="1:7" outlineLevel="1"/>
    <row r="287" spans="1:7" outlineLevel="1"/>
    <row r="288" spans="1:7" outlineLevel="1">
      <c r="A288" s="39" t="s">
        <v>614</v>
      </c>
      <c r="F288" s="2">
        <f>SUBTOTAL(9,F3:F287)</f>
        <v>2904.2136653448933</v>
      </c>
      <c r="G288" s="2">
        <f>SUBTOTAL(9,G3:G287)</f>
        <v>33141.514671012854</v>
      </c>
    </row>
  </sheetData>
  <sortState ref="A2:G254">
    <sortCondition ref="A2:A254"/>
  </sortState>
  <mergeCells count="1">
    <mergeCell ref="K5:P7"/>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dimension ref="A1:J36"/>
  <sheetViews>
    <sheetView workbookViewId="0"/>
  </sheetViews>
  <sheetFormatPr defaultRowHeight="14.4"/>
  <cols>
    <col min="1" max="1" width="23" style="3" customWidth="1"/>
    <col min="2" max="10" width="14.6640625" style="3" customWidth="1"/>
    <col min="11" max="16384" width="8.88671875" style="3"/>
  </cols>
  <sheetData>
    <row r="1" spans="1:10" ht="18.600000000000001" thickBot="1">
      <c r="A1" s="133" t="s">
        <v>940</v>
      </c>
    </row>
    <row r="2" spans="1:10" ht="15" thickBot="1">
      <c r="A2" s="14" t="s">
        <v>518</v>
      </c>
      <c r="B2" s="15" t="s">
        <v>494</v>
      </c>
      <c r="C2" s="15" t="s">
        <v>493</v>
      </c>
      <c r="D2" s="15" t="s">
        <v>519</v>
      </c>
      <c r="E2" s="15" t="s">
        <v>520</v>
      </c>
      <c r="F2" s="15" t="s">
        <v>521</v>
      </c>
      <c r="G2" s="15" t="s">
        <v>522</v>
      </c>
      <c r="H2" s="15" t="s">
        <v>523</v>
      </c>
      <c r="I2" s="15" t="s">
        <v>524</v>
      </c>
      <c r="J2" s="168" t="s">
        <v>499</v>
      </c>
    </row>
    <row r="3" spans="1:10" ht="15" thickTop="1">
      <c r="A3" s="16" t="s">
        <v>525</v>
      </c>
      <c r="B3" s="17">
        <v>6</v>
      </c>
      <c r="C3" s="17" t="s">
        <v>1</v>
      </c>
      <c r="D3" s="17"/>
      <c r="E3" s="17">
        <v>1700</v>
      </c>
      <c r="F3" s="17">
        <v>500</v>
      </c>
      <c r="G3" s="17">
        <v>3.33</v>
      </c>
      <c r="H3" s="17">
        <v>1.17</v>
      </c>
      <c r="I3" s="17">
        <v>2.16</v>
      </c>
      <c r="J3" s="51">
        <v>492.86406944444451</v>
      </c>
    </row>
    <row r="4" spans="1:10">
      <c r="A4" s="16" t="s">
        <v>526</v>
      </c>
      <c r="B4" s="17">
        <v>7</v>
      </c>
      <c r="C4" s="17" t="s">
        <v>46</v>
      </c>
      <c r="D4" s="17"/>
      <c r="E4" s="17"/>
      <c r="F4" s="17"/>
      <c r="G4" s="17"/>
      <c r="H4" s="17"/>
      <c r="I4" s="17"/>
      <c r="J4" s="52">
        <v>2419</v>
      </c>
    </row>
    <row r="5" spans="1:10">
      <c r="A5" s="16" t="s">
        <v>527</v>
      </c>
      <c r="B5" s="17">
        <v>7</v>
      </c>
      <c r="C5" s="17" t="s">
        <v>46</v>
      </c>
      <c r="D5" s="17">
        <v>5250</v>
      </c>
      <c r="E5" s="17">
        <v>120</v>
      </c>
      <c r="F5" s="17">
        <v>113</v>
      </c>
      <c r="G5" s="17">
        <v>4.17</v>
      </c>
      <c r="H5" s="17">
        <v>1.73</v>
      </c>
      <c r="I5" s="17">
        <v>2.44</v>
      </c>
      <c r="J5" s="52">
        <v>247.14036666666667</v>
      </c>
    </row>
    <row r="6" spans="1:10">
      <c r="A6" s="16" t="s">
        <v>528</v>
      </c>
      <c r="B6" s="17">
        <v>7</v>
      </c>
      <c r="C6" s="17" t="s">
        <v>46</v>
      </c>
      <c r="D6" s="17">
        <v>4951</v>
      </c>
      <c r="E6" s="17">
        <v>336</v>
      </c>
      <c r="F6" s="17">
        <v>259</v>
      </c>
      <c r="G6" s="17">
        <v>4.42</v>
      </c>
      <c r="H6" s="17">
        <v>1.46</v>
      </c>
      <c r="I6" s="17">
        <v>2.96</v>
      </c>
      <c r="J6" s="52">
        <v>766</v>
      </c>
    </row>
    <row r="7" spans="1:10">
      <c r="A7" s="16" t="s">
        <v>529</v>
      </c>
      <c r="B7" s="17">
        <v>7</v>
      </c>
      <c r="C7" s="17" t="s">
        <v>46</v>
      </c>
      <c r="D7" s="17">
        <v>6100</v>
      </c>
      <c r="E7" s="17">
        <v>391</v>
      </c>
      <c r="F7" s="17">
        <v>417</v>
      </c>
      <c r="G7" s="17">
        <v>4.58</v>
      </c>
      <c r="H7" s="17">
        <v>1.46</v>
      </c>
      <c r="I7" s="17">
        <v>3.12</v>
      </c>
      <c r="J7" s="52">
        <v>1253.7340277777778</v>
      </c>
    </row>
    <row r="8" spans="1:10">
      <c r="A8" s="16" t="s">
        <v>530</v>
      </c>
      <c r="B8" s="17">
        <v>7</v>
      </c>
      <c r="C8" s="17" t="s">
        <v>46</v>
      </c>
      <c r="D8" s="17">
        <v>16074</v>
      </c>
      <c r="E8" s="17">
        <v>1150</v>
      </c>
      <c r="F8" s="17">
        <v>539</v>
      </c>
      <c r="G8" s="17">
        <v>4.42</v>
      </c>
      <c r="H8" s="17">
        <v>1.46</v>
      </c>
      <c r="I8" s="17">
        <v>2.96</v>
      </c>
      <c r="J8" s="52">
        <v>1695.0077083333331</v>
      </c>
    </row>
    <row r="9" spans="1:10">
      <c r="A9" s="16" t="s">
        <v>531</v>
      </c>
      <c r="B9" s="17">
        <v>11</v>
      </c>
      <c r="C9" s="17" t="s">
        <v>34</v>
      </c>
      <c r="D9" s="17"/>
      <c r="E9" s="17"/>
      <c r="F9" s="17"/>
      <c r="G9" s="17"/>
      <c r="H9" s="17"/>
      <c r="I9" s="17"/>
      <c r="J9" s="52">
        <v>9900</v>
      </c>
    </row>
    <row r="10" spans="1:10">
      <c r="A10" s="16" t="s">
        <v>532</v>
      </c>
      <c r="B10" s="17">
        <v>15</v>
      </c>
      <c r="C10" s="17" t="s">
        <v>34</v>
      </c>
      <c r="D10" s="17"/>
      <c r="E10" s="17"/>
      <c r="F10" s="17"/>
      <c r="G10" s="17"/>
      <c r="H10" s="17"/>
      <c r="I10" s="17"/>
      <c r="J10" s="52">
        <v>3890</v>
      </c>
    </row>
    <row r="11" spans="1:10">
      <c r="A11" s="16" t="s">
        <v>533</v>
      </c>
      <c r="B11" s="17">
        <v>15</v>
      </c>
      <c r="C11" s="17" t="s">
        <v>34</v>
      </c>
      <c r="D11" s="17"/>
      <c r="E11" s="17"/>
      <c r="F11" s="17"/>
      <c r="G11" s="17"/>
      <c r="H11" s="17"/>
      <c r="I11" s="17"/>
      <c r="J11" s="52">
        <v>17030</v>
      </c>
    </row>
    <row r="12" spans="1:10">
      <c r="A12" s="16" t="s">
        <v>534</v>
      </c>
      <c r="B12" s="17">
        <v>19</v>
      </c>
      <c r="C12" s="17" t="s">
        <v>34</v>
      </c>
      <c r="D12" s="17"/>
      <c r="E12" s="17"/>
      <c r="F12" s="17"/>
      <c r="G12" s="17"/>
      <c r="H12" s="17"/>
      <c r="I12" s="17"/>
      <c r="J12" s="52">
        <v>10670</v>
      </c>
    </row>
    <row r="13" spans="1:10">
      <c r="A13" s="16" t="s">
        <v>535</v>
      </c>
      <c r="B13" s="17">
        <v>37</v>
      </c>
      <c r="C13" s="17" t="s">
        <v>46</v>
      </c>
      <c r="D13" s="17"/>
      <c r="E13" s="17"/>
      <c r="F13" s="17"/>
      <c r="G13" s="17"/>
      <c r="H13" s="17"/>
      <c r="I13" s="17"/>
      <c r="J13" s="52">
        <v>14123</v>
      </c>
    </row>
    <row r="14" spans="1:10">
      <c r="A14" s="16" t="s">
        <v>536</v>
      </c>
      <c r="B14" s="17">
        <v>39</v>
      </c>
      <c r="C14" s="17" t="s">
        <v>1</v>
      </c>
      <c r="D14" s="17"/>
      <c r="E14" s="17"/>
      <c r="F14" s="17"/>
      <c r="G14" s="17"/>
      <c r="H14" s="17"/>
      <c r="I14" s="17"/>
      <c r="J14" s="52">
        <v>13656</v>
      </c>
    </row>
    <row r="15" spans="1:10">
      <c r="A15" s="16" t="s">
        <v>537</v>
      </c>
      <c r="B15" s="17">
        <v>39</v>
      </c>
      <c r="C15" s="17" t="s">
        <v>1</v>
      </c>
      <c r="D15" s="17"/>
      <c r="E15" s="17"/>
      <c r="F15" s="17"/>
      <c r="G15" s="17"/>
      <c r="H15" s="17"/>
      <c r="I15" s="17"/>
      <c r="J15" s="52">
        <v>6424</v>
      </c>
    </row>
    <row r="16" spans="1:10">
      <c r="A16" s="16" t="s">
        <v>538</v>
      </c>
      <c r="B16" s="17">
        <v>39</v>
      </c>
      <c r="C16" s="17" t="s">
        <v>1</v>
      </c>
      <c r="D16" s="17"/>
      <c r="E16" s="17"/>
      <c r="F16" s="17"/>
      <c r="G16" s="17"/>
      <c r="H16" s="17"/>
      <c r="I16" s="17"/>
      <c r="J16" s="52">
        <v>7257</v>
      </c>
    </row>
    <row r="17" spans="1:10">
      <c r="A17" s="16" t="s">
        <v>539</v>
      </c>
      <c r="B17" s="17">
        <v>39</v>
      </c>
      <c r="C17" s="17" t="s">
        <v>145</v>
      </c>
      <c r="D17" s="17"/>
      <c r="E17" s="17"/>
      <c r="F17" s="17"/>
      <c r="G17" s="17"/>
      <c r="H17" s="17"/>
      <c r="I17" s="17"/>
      <c r="J17" s="52"/>
    </row>
    <row r="18" spans="1:10">
      <c r="A18" s="16" t="s">
        <v>195</v>
      </c>
      <c r="B18" s="17">
        <v>43</v>
      </c>
      <c r="C18" s="17" t="s">
        <v>1</v>
      </c>
      <c r="D18" s="17"/>
      <c r="E18" s="17"/>
      <c r="F18" s="17"/>
      <c r="G18" s="17"/>
      <c r="H18" s="17"/>
      <c r="I18" s="17"/>
      <c r="J18" s="52">
        <v>4718</v>
      </c>
    </row>
    <row r="19" spans="1:10">
      <c r="A19" s="16" t="s">
        <v>540</v>
      </c>
      <c r="B19" s="17">
        <v>43</v>
      </c>
      <c r="C19" s="17" t="s">
        <v>1</v>
      </c>
      <c r="D19" s="17"/>
      <c r="E19" s="17"/>
      <c r="F19" s="17"/>
      <c r="G19" s="17"/>
      <c r="H19" s="17"/>
      <c r="I19" s="17"/>
      <c r="J19" s="52">
        <v>0</v>
      </c>
    </row>
    <row r="20" spans="1:10">
      <c r="A20" s="16" t="s">
        <v>541</v>
      </c>
      <c r="B20" s="17">
        <v>45</v>
      </c>
      <c r="C20" s="17" t="s">
        <v>145</v>
      </c>
      <c r="D20" s="17"/>
      <c r="E20" s="17"/>
      <c r="F20" s="17"/>
      <c r="G20" s="17"/>
      <c r="H20" s="17"/>
      <c r="I20" s="17"/>
      <c r="J20" s="52">
        <v>1227</v>
      </c>
    </row>
    <row r="21" spans="1:10">
      <c r="A21" s="16" t="s">
        <v>542</v>
      </c>
      <c r="B21" s="17">
        <v>45</v>
      </c>
      <c r="C21" s="17" t="s">
        <v>145</v>
      </c>
      <c r="D21" s="17"/>
      <c r="E21" s="17"/>
      <c r="F21" s="17"/>
      <c r="G21" s="17"/>
      <c r="H21" s="17"/>
      <c r="I21" s="17"/>
      <c r="J21" s="52"/>
    </row>
    <row r="22" spans="1:10">
      <c r="A22" s="16" t="s">
        <v>543</v>
      </c>
      <c r="B22" s="17">
        <v>45</v>
      </c>
      <c r="C22" s="17" t="s">
        <v>145</v>
      </c>
      <c r="D22" s="17"/>
      <c r="E22" s="17"/>
      <c r="F22" s="17"/>
      <c r="G22" s="17"/>
      <c r="H22" s="17"/>
      <c r="I22" s="17"/>
      <c r="J22" s="52">
        <v>27160</v>
      </c>
    </row>
    <row r="23" spans="1:10">
      <c r="A23" s="16" t="s">
        <v>222</v>
      </c>
      <c r="B23" s="17">
        <v>47</v>
      </c>
      <c r="C23" s="17" t="s">
        <v>46</v>
      </c>
      <c r="D23" s="17"/>
      <c r="E23" s="17"/>
      <c r="F23" s="17"/>
      <c r="G23" s="17"/>
      <c r="H23" s="17"/>
      <c r="I23" s="17"/>
      <c r="J23" s="52">
        <v>15345</v>
      </c>
    </row>
    <row r="24" spans="1:10">
      <c r="A24" s="151" t="s">
        <v>544</v>
      </c>
      <c r="B24" s="152">
        <v>47</v>
      </c>
      <c r="C24" s="152" t="s">
        <v>46</v>
      </c>
      <c r="D24" s="152">
        <v>6500</v>
      </c>
      <c r="E24" s="152">
        <v>817</v>
      </c>
      <c r="F24" s="152">
        <v>530</v>
      </c>
      <c r="G24" s="152">
        <v>4</v>
      </c>
      <c r="H24" s="152">
        <v>1.42</v>
      </c>
      <c r="I24" s="152">
        <v>2.58</v>
      </c>
      <c r="J24" s="52">
        <v>1367</v>
      </c>
    </row>
    <row r="25" spans="1:10">
      <c r="A25" s="16" t="s">
        <v>545</v>
      </c>
      <c r="B25" s="17">
        <v>47</v>
      </c>
      <c r="C25" s="17" t="s">
        <v>34</v>
      </c>
      <c r="D25" s="17"/>
      <c r="E25" s="17"/>
      <c r="F25" s="17"/>
      <c r="G25" s="17"/>
      <c r="H25" s="17"/>
      <c r="I25" s="17"/>
      <c r="J25" s="52">
        <v>1330.84</v>
      </c>
    </row>
    <row r="26" spans="1:10">
      <c r="A26" s="16" t="s">
        <v>546</v>
      </c>
      <c r="B26" s="17">
        <v>49</v>
      </c>
      <c r="C26" s="17" t="s">
        <v>1</v>
      </c>
      <c r="D26" s="17"/>
      <c r="E26" s="17"/>
      <c r="F26" s="17"/>
      <c r="G26" s="17"/>
      <c r="H26" s="17"/>
      <c r="I26" s="17"/>
      <c r="J26" s="52"/>
    </row>
    <row r="27" spans="1:10">
      <c r="A27" s="16" t="s">
        <v>547</v>
      </c>
      <c r="B27" s="17">
        <v>51</v>
      </c>
      <c r="C27" s="17" t="s">
        <v>1</v>
      </c>
      <c r="D27" s="17"/>
      <c r="E27" s="17"/>
      <c r="F27" s="17"/>
      <c r="G27" s="17"/>
      <c r="H27" s="17"/>
      <c r="I27" s="17"/>
      <c r="J27" s="153">
        <v>18019</v>
      </c>
    </row>
    <row r="28" spans="1:10">
      <c r="A28" s="16" t="s">
        <v>548</v>
      </c>
      <c r="B28" s="17">
        <v>51</v>
      </c>
      <c r="C28" s="17" t="s">
        <v>1</v>
      </c>
      <c r="D28" s="17"/>
      <c r="E28" s="17"/>
      <c r="F28" s="17"/>
      <c r="G28" s="17"/>
      <c r="H28" s="17"/>
      <c r="I28" s="17"/>
      <c r="J28" s="52">
        <v>64123</v>
      </c>
    </row>
    <row r="29" spans="1:10">
      <c r="A29" s="16" t="s">
        <v>549</v>
      </c>
      <c r="B29" s="17">
        <v>53</v>
      </c>
      <c r="C29" s="17" t="s">
        <v>1</v>
      </c>
      <c r="D29" s="17"/>
      <c r="E29" s="17"/>
      <c r="F29" s="17">
        <v>1514</v>
      </c>
      <c r="G29" s="17">
        <v>5.83</v>
      </c>
      <c r="H29" s="17">
        <v>0.83000000000000007</v>
      </c>
      <c r="I29" s="17">
        <v>5</v>
      </c>
      <c r="J29" s="52">
        <v>7570</v>
      </c>
    </row>
    <row r="30" spans="1:10">
      <c r="A30" s="151" t="s">
        <v>550</v>
      </c>
      <c r="B30" s="152">
        <v>55</v>
      </c>
      <c r="C30" s="152" t="s">
        <v>1</v>
      </c>
      <c r="D30" s="152"/>
      <c r="E30" s="152"/>
      <c r="F30" s="152">
        <v>341</v>
      </c>
      <c r="G30" s="152">
        <v>2.92</v>
      </c>
      <c r="H30" s="152">
        <v>0.9</v>
      </c>
      <c r="I30" s="152"/>
      <c r="J30" s="52">
        <v>226.2049999999999</v>
      </c>
    </row>
    <row r="31" spans="1:10" ht="15" thickBot="1">
      <c r="A31" s="156" t="s">
        <v>551</v>
      </c>
      <c r="B31" s="157">
        <v>59</v>
      </c>
      <c r="C31" s="157" t="s">
        <v>46</v>
      </c>
      <c r="D31" s="157"/>
      <c r="E31" s="157"/>
      <c r="F31" s="157">
        <v>140</v>
      </c>
      <c r="G31" s="157"/>
      <c r="H31" s="157"/>
      <c r="I31" s="157"/>
      <c r="J31" s="158">
        <v>171.37924375000028</v>
      </c>
    </row>
    <row r="32" spans="1:10" ht="15" thickTop="1">
      <c r="A32" s="154" t="s">
        <v>918</v>
      </c>
      <c r="B32" s="18"/>
      <c r="C32" s="18"/>
      <c r="D32" s="18"/>
      <c r="E32" s="18"/>
      <c r="F32" s="18"/>
      <c r="G32" s="18"/>
      <c r="H32" s="18"/>
      <c r="I32" s="18"/>
      <c r="J32" s="155">
        <f>SUM(J3:J31)</f>
        <v>231081.17041597221</v>
      </c>
    </row>
    <row r="34" spans="1:10">
      <c r="A34" s="124" t="s">
        <v>941</v>
      </c>
      <c r="B34" s="125"/>
      <c r="C34" s="125"/>
      <c r="D34" s="125"/>
      <c r="E34" s="125"/>
      <c r="F34" s="125"/>
      <c r="G34" s="125"/>
      <c r="H34" s="125"/>
      <c r="I34" s="125"/>
      <c r="J34" s="125"/>
    </row>
    <row r="35" spans="1:10">
      <c r="A35" s="125"/>
      <c r="B35" s="125"/>
      <c r="C35" s="125"/>
      <c r="D35" s="125"/>
      <c r="E35" s="125"/>
      <c r="F35" s="125"/>
      <c r="G35" s="125"/>
      <c r="H35" s="125"/>
      <c r="I35" s="125"/>
      <c r="J35" s="125"/>
    </row>
    <row r="36" spans="1:10">
      <c r="J36" s="148"/>
    </row>
  </sheetData>
  <sortState ref="A2:N60">
    <sortCondition ref="B2:B60"/>
  </sortState>
  <mergeCells count="1">
    <mergeCell ref="A34:J35"/>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L24"/>
  <sheetViews>
    <sheetView workbookViewId="0"/>
  </sheetViews>
  <sheetFormatPr defaultRowHeight="14.4"/>
  <cols>
    <col min="2" max="2" width="35" customWidth="1"/>
  </cols>
  <sheetData>
    <row r="1" spans="1:12" s="93" customFormat="1" ht="18">
      <c r="A1" s="133" t="s">
        <v>946</v>
      </c>
    </row>
    <row r="2" spans="1:12" ht="15" thickBot="1">
      <c r="A2" s="159" t="s">
        <v>576</v>
      </c>
      <c r="B2" s="159" t="s">
        <v>495</v>
      </c>
      <c r="C2" s="159" t="s">
        <v>552</v>
      </c>
      <c r="D2" s="159" t="s">
        <v>494</v>
      </c>
      <c r="E2" s="159" t="s">
        <v>577</v>
      </c>
      <c r="F2" s="159" t="s">
        <v>493</v>
      </c>
      <c r="G2" s="159" t="s">
        <v>553</v>
      </c>
      <c r="H2" s="159" t="s">
        <v>554</v>
      </c>
      <c r="I2" s="159" t="s">
        <v>555</v>
      </c>
      <c r="J2" s="159" t="s">
        <v>578</v>
      </c>
      <c r="K2" s="159" t="s">
        <v>499</v>
      </c>
      <c r="L2" s="159" t="s">
        <v>498</v>
      </c>
    </row>
    <row r="3" spans="1:12" ht="15" thickTop="1">
      <c r="B3" t="s">
        <v>579</v>
      </c>
      <c r="C3" t="s">
        <v>606</v>
      </c>
      <c r="D3">
        <v>1</v>
      </c>
      <c r="E3" t="s">
        <v>1</v>
      </c>
      <c r="F3" t="s">
        <v>1</v>
      </c>
      <c r="G3" t="s">
        <v>309</v>
      </c>
      <c r="H3" t="s">
        <v>311</v>
      </c>
      <c r="I3">
        <v>7</v>
      </c>
      <c r="J3">
        <v>73514</v>
      </c>
      <c r="L3">
        <v>2.23</v>
      </c>
    </row>
    <row r="4" spans="1:12">
      <c r="A4" t="s">
        <v>580</v>
      </c>
      <c r="B4" t="s">
        <v>581</v>
      </c>
      <c r="C4" t="s">
        <v>606</v>
      </c>
      <c r="D4">
        <v>1</v>
      </c>
      <c r="E4" t="s">
        <v>1</v>
      </c>
      <c r="F4" t="s">
        <v>1</v>
      </c>
      <c r="G4" t="s">
        <v>138</v>
      </c>
      <c r="H4" t="s">
        <v>138</v>
      </c>
      <c r="J4">
        <v>150322</v>
      </c>
      <c r="L4">
        <v>285.66000000000003</v>
      </c>
    </row>
    <row r="5" spans="1:12">
      <c r="A5" t="s">
        <v>582</v>
      </c>
      <c r="B5" t="s">
        <v>583</v>
      </c>
      <c r="C5" t="s">
        <v>606</v>
      </c>
      <c r="D5">
        <v>13</v>
      </c>
      <c r="E5" t="s">
        <v>63</v>
      </c>
      <c r="F5" t="s">
        <v>1</v>
      </c>
      <c r="J5">
        <v>653336</v>
      </c>
      <c r="L5">
        <v>171.23</v>
      </c>
    </row>
    <row r="6" spans="1:12">
      <c r="A6" t="s">
        <v>584</v>
      </c>
      <c r="B6" t="s">
        <v>585</v>
      </c>
      <c r="C6" t="s">
        <v>606</v>
      </c>
      <c r="D6">
        <v>13</v>
      </c>
      <c r="E6" t="s">
        <v>63</v>
      </c>
      <c r="F6" t="s">
        <v>1</v>
      </c>
      <c r="G6" t="s">
        <v>312</v>
      </c>
      <c r="H6" t="s">
        <v>311</v>
      </c>
      <c r="I6">
        <v>1</v>
      </c>
      <c r="J6">
        <v>810955</v>
      </c>
      <c r="L6">
        <v>1852.1880000000001</v>
      </c>
    </row>
    <row r="7" spans="1:12">
      <c r="B7" t="s">
        <v>586</v>
      </c>
      <c r="C7" t="s">
        <v>606</v>
      </c>
      <c r="D7">
        <v>23</v>
      </c>
      <c r="F7" t="s">
        <v>1</v>
      </c>
      <c r="J7">
        <v>20319</v>
      </c>
      <c r="L7">
        <v>14.975</v>
      </c>
    </row>
    <row r="8" spans="1:12">
      <c r="B8" t="s">
        <v>587</v>
      </c>
      <c r="C8" t="s">
        <v>606</v>
      </c>
      <c r="D8">
        <v>23</v>
      </c>
      <c r="F8" t="s">
        <v>1</v>
      </c>
      <c r="J8">
        <v>46905</v>
      </c>
      <c r="L8">
        <v>15.43</v>
      </c>
    </row>
    <row r="9" spans="1:12">
      <c r="B9" t="s">
        <v>588</v>
      </c>
      <c r="C9" t="s">
        <v>606</v>
      </c>
      <c r="D9">
        <v>25</v>
      </c>
      <c r="E9" t="s">
        <v>116</v>
      </c>
      <c r="F9" t="s">
        <v>58</v>
      </c>
      <c r="J9">
        <v>3685255</v>
      </c>
      <c r="L9">
        <v>439</v>
      </c>
    </row>
    <row r="10" spans="1:12">
      <c r="A10" t="s">
        <v>589</v>
      </c>
      <c r="B10" t="s">
        <v>590</v>
      </c>
      <c r="C10" t="s">
        <v>606</v>
      </c>
      <c r="D10">
        <v>25</v>
      </c>
      <c r="E10" t="s">
        <v>116</v>
      </c>
      <c r="F10" t="s">
        <v>58</v>
      </c>
      <c r="G10" t="s">
        <v>310</v>
      </c>
      <c r="H10" t="s">
        <v>322</v>
      </c>
      <c r="I10">
        <v>0</v>
      </c>
      <c r="J10">
        <v>55653</v>
      </c>
      <c r="L10">
        <v>640</v>
      </c>
    </row>
    <row r="11" spans="1:12">
      <c r="A11" t="s">
        <v>591</v>
      </c>
      <c r="B11" t="s">
        <v>592</v>
      </c>
      <c r="C11" t="s">
        <v>606</v>
      </c>
      <c r="D11">
        <v>25</v>
      </c>
      <c r="E11" t="s">
        <v>116</v>
      </c>
      <c r="F11" t="s">
        <v>58</v>
      </c>
      <c r="G11" t="s">
        <v>313</v>
      </c>
      <c r="H11" t="s">
        <v>322</v>
      </c>
      <c r="I11">
        <v>0</v>
      </c>
      <c r="J11">
        <v>98458.5</v>
      </c>
      <c r="L11">
        <v>2099.75</v>
      </c>
    </row>
    <row r="12" spans="1:12">
      <c r="A12" t="s">
        <v>593</v>
      </c>
      <c r="B12" t="s">
        <v>594</v>
      </c>
      <c r="C12" t="s">
        <v>606</v>
      </c>
      <c r="D12">
        <v>25</v>
      </c>
      <c r="E12" t="s">
        <v>116</v>
      </c>
      <c r="F12" t="s">
        <v>58</v>
      </c>
      <c r="G12" t="s">
        <v>320</v>
      </c>
      <c r="H12" t="s">
        <v>318</v>
      </c>
      <c r="I12">
        <v>25</v>
      </c>
      <c r="J12">
        <v>40459.800000000003</v>
      </c>
      <c r="L12">
        <v>1293.04</v>
      </c>
    </row>
    <row r="13" spans="1:12">
      <c r="B13" t="s">
        <v>595</v>
      </c>
      <c r="C13" t="s">
        <v>606</v>
      </c>
      <c r="D13">
        <v>29</v>
      </c>
      <c r="F13" t="s">
        <v>1</v>
      </c>
      <c r="J13">
        <v>1763911</v>
      </c>
      <c r="L13">
        <v>1091.3800000000001</v>
      </c>
    </row>
    <row r="14" spans="1:12">
      <c r="A14" t="s">
        <v>596</v>
      </c>
      <c r="B14" t="s">
        <v>597</v>
      </c>
      <c r="C14" t="s">
        <v>606</v>
      </c>
      <c r="D14">
        <v>31</v>
      </c>
      <c r="E14" t="s">
        <v>42</v>
      </c>
      <c r="F14" t="s">
        <v>1</v>
      </c>
      <c r="G14" t="s">
        <v>138</v>
      </c>
      <c r="H14" t="s">
        <v>138</v>
      </c>
      <c r="I14">
        <v>0</v>
      </c>
      <c r="J14">
        <v>1368604</v>
      </c>
      <c r="L14">
        <v>2833.95</v>
      </c>
    </row>
    <row r="15" spans="1:12">
      <c r="B15" t="s">
        <v>598</v>
      </c>
      <c r="C15" t="s">
        <v>606</v>
      </c>
      <c r="D15">
        <v>41</v>
      </c>
      <c r="E15" t="s">
        <v>190</v>
      </c>
      <c r="F15" t="s">
        <v>58</v>
      </c>
      <c r="G15" t="s">
        <v>317</v>
      </c>
      <c r="H15" t="s">
        <v>318</v>
      </c>
      <c r="I15">
        <v>21</v>
      </c>
    </row>
    <row r="16" spans="1:12">
      <c r="B16" t="s">
        <v>599</v>
      </c>
      <c r="C16" t="s">
        <v>606</v>
      </c>
      <c r="D16">
        <v>45</v>
      </c>
      <c r="F16" t="s">
        <v>145</v>
      </c>
      <c r="K16">
        <v>229.26</v>
      </c>
    </row>
    <row r="17" spans="1:12">
      <c r="B17" t="s">
        <v>600</v>
      </c>
      <c r="C17" t="s">
        <v>606</v>
      </c>
      <c r="D17">
        <v>45</v>
      </c>
      <c r="F17" t="s">
        <v>145</v>
      </c>
      <c r="K17">
        <v>18.059999999999999</v>
      </c>
    </row>
    <row r="18" spans="1:12">
      <c r="A18" t="s">
        <v>601</v>
      </c>
      <c r="B18" t="s">
        <v>602</v>
      </c>
      <c r="C18" t="s">
        <v>606</v>
      </c>
      <c r="D18">
        <v>45</v>
      </c>
      <c r="F18" t="s">
        <v>145</v>
      </c>
      <c r="J18">
        <v>10121690</v>
      </c>
      <c r="K18">
        <v>20100</v>
      </c>
    </row>
    <row r="19" spans="1:12">
      <c r="B19" t="s">
        <v>603</v>
      </c>
      <c r="C19" t="s">
        <v>606</v>
      </c>
      <c r="D19">
        <v>45</v>
      </c>
      <c r="F19" t="s">
        <v>145</v>
      </c>
      <c r="K19">
        <v>19329.87</v>
      </c>
    </row>
    <row r="20" spans="1:12">
      <c r="B20" t="s">
        <v>604</v>
      </c>
      <c r="C20" t="s">
        <v>606</v>
      </c>
      <c r="D20">
        <v>61</v>
      </c>
      <c r="F20" t="s">
        <v>1</v>
      </c>
      <c r="J20">
        <v>6053</v>
      </c>
      <c r="L20">
        <v>0.20399999999999999</v>
      </c>
    </row>
    <row r="21" spans="1:12">
      <c r="B21" t="s">
        <v>605</v>
      </c>
      <c r="C21" t="s">
        <v>606</v>
      </c>
      <c r="D21">
        <v>61</v>
      </c>
      <c r="F21" t="s">
        <v>1</v>
      </c>
      <c r="J21">
        <v>108410</v>
      </c>
      <c r="L21">
        <v>3.4</v>
      </c>
    </row>
    <row r="23" spans="1:12">
      <c r="A23" s="124" t="s">
        <v>942</v>
      </c>
      <c r="B23" s="125"/>
      <c r="C23" s="125"/>
      <c r="D23" s="125"/>
      <c r="E23" s="125"/>
      <c r="F23" s="125"/>
      <c r="G23" s="125"/>
      <c r="H23" s="125"/>
      <c r="I23" s="125"/>
      <c r="J23" s="125"/>
      <c r="K23" s="125"/>
      <c r="L23" s="125"/>
    </row>
    <row r="24" spans="1:12">
      <c r="A24" s="125"/>
      <c r="B24" s="125"/>
      <c r="C24" s="125"/>
      <c r="D24" s="125"/>
      <c r="E24" s="125"/>
      <c r="F24" s="125"/>
      <c r="G24" s="125"/>
      <c r="H24" s="125"/>
      <c r="I24" s="125"/>
      <c r="J24" s="125"/>
      <c r="K24" s="125"/>
      <c r="L24" s="125"/>
    </row>
  </sheetData>
  <sortState ref="A2:M24">
    <sortCondition ref="D2:D24"/>
  </sortState>
  <mergeCells count="1">
    <mergeCell ref="A23:L24"/>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L126"/>
  <sheetViews>
    <sheetView workbookViewId="0">
      <pane ySplit="2" topLeftCell="A38" activePane="bottomLeft" state="frozen"/>
      <selection pane="bottomLeft"/>
    </sheetView>
  </sheetViews>
  <sheetFormatPr defaultRowHeight="14.4" customHeight="1"/>
  <cols>
    <col min="1" max="1" width="44.33203125" customWidth="1"/>
    <col min="2" max="3" width="9.109375" style="7"/>
    <col min="4" max="4" width="9.109375" style="42"/>
    <col min="5" max="11" width="9.109375" style="7"/>
  </cols>
  <sheetData>
    <row r="1" spans="1:12" s="93" customFormat="1" ht="14.4" customHeight="1">
      <c r="A1" s="133" t="s">
        <v>943</v>
      </c>
      <c r="B1" s="95"/>
      <c r="C1" s="95"/>
      <c r="D1" s="42"/>
      <c r="E1" s="95"/>
      <c r="F1" s="95"/>
      <c r="G1" s="95"/>
      <c r="H1" s="95"/>
      <c r="I1" s="95"/>
      <c r="J1" s="95"/>
      <c r="K1" s="95"/>
    </row>
    <row r="2" spans="1:12" ht="14.4" customHeight="1" thickBot="1">
      <c r="A2" s="161" t="s">
        <v>495</v>
      </c>
      <c r="B2" s="162" t="s">
        <v>494</v>
      </c>
      <c r="C2" s="162" t="s">
        <v>493</v>
      </c>
      <c r="D2" s="163" t="s">
        <v>498</v>
      </c>
      <c r="E2" s="164" t="s">
        <v>499</v>
      </c>
      <c r="F2" s="167" t="s">
        <v>0</v>
      </c>
      <c r="G2" s="165" t="s">
        <v>497</v>
      </c>
      <c r="H2" s="165" t="s">
        <v>330</v>
      </c>
      <c r="I2" s="165" t="s">
        <v>332</v>
      </c>
      <c r="J2" s="165" t="s">
        <v>333</v>
      </c>
      <c r="K2" s="166" t="s">
        <v>496</v>
      </c>
    </row>
    <row r="3" spans="1:12" ht="14.4" customHeight="1" thickTop="1">
      <c r="A3" s="79" t="s">
        <v>41</v>
      </c>
      <c r="B3" s="80">
        <v>7</v>
      </c>
      <c r="C3" s="80" t="s">
        <v>46</v>
      </c>
      <c r="D3" s="80">
        <v>13.800087769638457</v>
      </c>
      <c r="E3" s="80"/>
      <c r="F3" s="80">
        <v>13.800087769638457</v>
      </c>
      <c r="G3" s="77">
        <v>79.999288022513227</v>
      </c>
      <c r="H3" s="77">
        <v>0</v>
      </c>
      <c r="I3" s="77">
        <v>1</v>
      </c>
      <c r="J3" s="77"/>
      <c r="K3" s="78">
        <v>154</v>
      </c>
      <c r="L3" s="6"/>
    </row>
    <row r="4" spans="1:12" ht="14.4" customHeight="1">
      <c r="A4" s="79" t="s">
        <v>56</v>
      </c>
      <c r="B4" s="80">
        <v>9</v>
      </c>
      <c r="C4" s="80" t="s">
        <v>46</v>
      </c>
      <c r="D4" s="80">
        <v>82.554096479087193</v>
      </c>
      <c r="E4" s="80"/>
      <c r="F4" s="80">
        <v>82.554096479087193</v>
      </c>
      <c r="G4" s="77">
        <v>99.999110028141516</v>
      </c>
      <c r="H4" s="77">
        <v>0</v>
      </c>
      <c r="I4" s="77"/>
      <c r="J4" s="77"/>
      <c r="K4" s="78">
        <v>737</v>
      </c>
      <c r="L4" s="6"/>
    </row>
    <row r="5" spans="1:12" ht="14.4" customHeight="1">
      <c r="A5" s="79" t="s">
        <v>41</v>
      </c>
      <c r="B5" s="80">
        <v>19</v>
      </c>
      <c r="C5" s="80" t="s">
        <v>46</v>
      </c>
      <c r="D5" s="80">
        <v>30.557337204199438</v>
      </c>
      <c r="E5" s="80"/>
      <c r="F5" s="80">
        <v>30.557337204199438</v>
      </c>
      <c r="G5" s="77">
        <v>79.999288022513213</v>
      </c>
      <c r="H5" s="77">
        <v>0</v>
      </c>
      <c r="I5" s="77"/>
      <c r="J5" s="77"/>
      <c r="K5" s="78">
        <v>341</v>
      </c>
      <c r="L5" s="6"/>
    </row>
    <row r="6" spans="1:12" ht="14.4" customHeight="1">
      <c r="A6" s="79" t="s">
        <v>41</v>
      </c>
      <c r="B6" s="80">
        <v>21</v>
      </c>
      <c r="C6" s="80" t="s">
        <v>46</v>
      </c>
      <c r="D6" s="80">
        <v>21.058575492630112</v>
      </c>
      <c r="E6" s="80"/>
      <c r="F6" s="80">
        <v>21.058575492630112</v>
      </c>
      <c r="G6" s="77">
        <v>79.999288022513213</v>
      </c>
      <c r="H6" s="77">
        <v>0</v>
      </c>
      <c r="I6" s="77">
        <v>1</v>
      </c>
      <c r="J6" s="77"/>
      <c r="K6" s="78">
        <v>235</v>
      </c>
      <c r="L6" s="6"/>
    </row>
    <row r="7" spans="1:12" ht="14.4" customHeight="1">
      <c r="A7" s="79" t="s">
        <v>41</v>
      </c>
      <c r="B7" s="80">
        <v>33</v>
      </c>
      <c r="C7" s="80" t="s">
        <v>46</v>
      </c>
      <c r="D7" s="80">
        <v>63.444559356519655</v>
      </c>
      <c r="E7" s="80"/>
      <c r="F7" s="80">
        <v>63.444559356519655</v>
      </c>
      <c r="G7" s="77">
        <v>79.999288022513213</v>
      </c>
      <c r="H7" s="77">
        <v>0</v>
      </c>
      <c r="I7" s="77"/>
      <c r="J7" s="77"/>
      <c r="K7" s="78">
        <v>708</v>
      </c>
      <c r="L7" s="6"/>
    </row>
    <row r="8" spans="1:12" ht="14.4" customHeight="1">
      <c r="A8" s="79" t="s">
        <v>845</v>
      </c>
      <c r="B8" s="80">
        <v>37</v>
      </c>
      <c r="C8" s="80" t="s">
        <v>46</v>
      </c>
      <c r="D8" s="80">
        <v>56.096460673984893</v>
      </c>
      <c r="E8" s="80"/>
      <c r="F8" s="80">
        <v>56.096460673984893</v>
      </c>
      <c r="G8" s="77">
        <v>79.999288022513213</v>
      </c>
      <c r="H8" s="77">
        <v>0</v>
      </c>
      <c r="I8" s="77">
        <v>1</v>
      </c>
      <c r="J8" s="77"/>
      <c r="K8" s="78">
        <v>626</v>
      </c>
      <c r="L8" s="6"/>
    </row>
    <row r="9" spans="1:12" ht="14.4" customHeight="1">
      <c r="A9" s="79" t="s">
        <v>41</v>
      </c>
      <c r="B9" s="80">
        <v>47</v>
      </c>
      <c r="C9" s="80" t="s">
        <v>46</v>
      </c>
      <c r="D9" s="80">
        <v>25.807956348414777</v>
      </c>
      <c r="E9" s="80"/>
      <c r="F9" s="80">
        <v>25.807956348414777</v>
      </c>
      <c r="G9" s="77">
        <v>79.999288022513213</v>
      </c>
      <c r="H9" s="77">
        <v>0</v>
      </c>
      <c r="I9" s="77"/>
      <c r="J9" s="77"/>
      <c r="K9" s="78">
        <v>288</v>
      </c>
      <c r="L9" s="6"/>
    </row>
    <row r="10" spans="1:12" ht="14.4" customHeight="1">
      <c r="A10" s="79" t="s">
        <v>41</v>
      </c>
      <c r="B10" s="80">
        <v>59</v>
      </c>
      <c r="C10" s="80" t="s">
        <v>46</v>
      </c>
      <c r="D10" s="80">
        <v>156.37112440272148</v>
      </c>
      <c r="E10" s="80"/>
      <c r="F10" s="80">
        <v>156.37112440272148</v>
      </c>
      <c r="G10" s="77">
        <v>79.999288022513227</v>
      </c>
      <c r="H10" s="77">
        <v>0</v>
      </c>
      <c r="I10" s="77"/>
      <c r="J10" s="77"/>
      <c r="K10" s="78">
        <v>1745</v>
      </c>
      <c r="L10" s="6"/>
    </row>
    <row r="11" spans="1:12" ht="14.4" customHeight="1">
      <c r="A11" s="79" t="s">
        <v>41</v>
      </c>
      <c r="B11" s="80">
        <v>3</v>
      </c>
      <c r="C11" s="80" t="s">
        <v>27</v>
      </c>
      <c r="D11" s="80">
        <v>150.62482162201974</v>
      </c>
      <c r="E11" s="80"/>
      <c r="F11" s="80">
        <v>150.62482162201974</v>
      </c>
      <c r="G11" s="77">
        <v>69.999377019699068</v>
      </c>
      <c r="H11" s="77">
        <v>0</v>
      </c>
      <c r="I11" s="77"/>
      <c r="J11" s="77"/>
      <c r="K11" s="78">
        <v>1921</v>
      </c>
      <c r="L11" s="6"/>
    </row>
    <row r="12" spans="1:12" ht="14.4" customHeight="1">
      <c r="A12" s="79" t="s">
        <v>41</v>
      </c>
      <c r="B12" s="80">
        <v>6</v>
      </c>
      <c r="C12" s="80" t="s">
        <v>27</v>
      </c>
      <c r="D12" s="80">
        <v>296.70188704722682</v>
      </c>
      <c r="E12" s="80"/>
      <c r="F12" s="80">
        <v>296.70188704722682</v>
      </c>
      <c r="G12" s="77">
        <v>69.999377019699068</v>
      </c>
      <c r="H12" s="77"/>
      <c r="I12" s="77">
        <v>1</v>
      </c>
      <c r="J12" s="77"/>
      <c r="K12" s="78">
        <v>3784</v>
      </c>
      <c r="L12" s="6"/>
    </row>
    <row r="13" spans="1:12" ht="14.4" customHeight="1">
      <c r="A13" s="79" t="s">
        <v>41</v>
      </c>
      <c r="B13" s="80">
        <v>17</v>
      </c>
      <c r="C13" s="80" t="s">
        <v>27</v>
      </c>
      <c r="D13" s="80">
        <v>55.289962038096931</v>
      </c>
      <c r="E13" s="80"/>
      <c r="F13" s="80">
        <v>55.289962038096931</v>
      </c>
      <c r="G13" s="77">
        <v>79.999288022513213</v>
      </c>
      <c r="H13" s="77">
        <v>0</v>
      </c>
      <c r="I13" s="77"/>
      <c r="J13" s="77"/>
      <c r="K13" s="78">
        <v>617</v>
      </c>
      <c r="L13" s="6"/>
    </row>
    <row r="14" spans="1:12" ht="14.4" customHeight="1">
      <c r="A14" s="79" t="s">
        <v>41</v>
      </c>
      <c r="B14" s="80">
        <v>23</v>
      </c>
      <c r="C14" s="80" t="s">
        <v>27</v>
      </c>
      <c r="D14" s="80">
        <v>83.427803334632486</v>
      </c>
      <c r="E14" s="80"/>
      <c r="F14" s="80">
        <v>83.427803334632486</v>
      </c>
      <c r="G14" s="77">
        <v>79.999288022513213</v>
      </c>
      <c r="H14" s="77">
        <v>0</v>
      </c>
      <c r="I14" s="77"/>
      <c r="J14" s="77"/>
      <c r="K14" s="78">
        <v>931</v>
      </c>
      <c r="L14" s="6"/>
    </row>
    <row r="15" spans="1:12" ht="14.4" customHeight="1">
      <c r="A15" s="79" t="s">
        <v>41</v>
      </c>
      <c r="B15" s="80">
        <v>31</v>
      </c>
      <c r="C15" s="80" t="s">
        <v>27</v>
      </c>
      <c r="D15" s="80">
        <v>1940.8725713742085</v>
      </c>
      <c r="E15" s="80"/>
      <c r="F15" s="80">
        <v>1940.8725713742085</v>
      </c>
      <c r="G15" s="77">
        <v>69.999377019699068</v>
      </c>
      <c r="H15" s="77">
        <v>0</v>
      </c>
      <c r="I15" s="77"/>
      <c r="J15" s="77"/>
      <c r="K15" s="78">
        <v>24753</v>
      </c>
      <c r="L15" s="6"/>
    </row>
    <row r="16" spans="1:12" ht="14.4" customHeight="1">
      <c r="A16" s="79" t="s">
        <v>41</v>
      </c>
      <c r="B16" s="80">
        <v>5</v>
      </c>
      <c r="C16" s="80" t="s">
        <v>34</v>
      </c>
      <c r="D16" s="80">
        <v>1007.2271852645212</v>
      </c>
      <c r="E16" s="80"/>
      <c r="F16" s="80">
        <v>1007.2271852645212</v>
      </c>
      <c r="G16" s="77">
        <v>99.99911002814153</v>
      </c>
      <c r="H16" s="77">
        <v>0</v>
      </c>
      <c r="I16" s="77"/>
      <c r="J16" s="77"/>
      <c r="K16" s="78">
        <v>8992</v>
      </c>
      <c r="L16" s="6"/>
    </row>
    <row r="17" spans="1:12" ht="14.4" customHeight="1">
      <c r="A17" s="79" t="s">
        <v>41</v>
      </c>
      <c r="B17" s="80">
        <v>11</v>
      </c>
      <c r="C17" s="80" t="s">
        <v>34</v>
      </c>
      <c r="D17" s="80">
        <v>20.968964533087007</v>
      </c>
      <c r="E17" s="80"/>
      <c r="F17" s="80">
        <v>20.968964533087007</v>
      </c>
      <c r="G17" s="77">
        <v>79.999288022513227</v>
      </c>
      <c r="H17" s="77">
        <v>0</v>
      </c>
      <c r="I17" s="77"/>
      <c r="J17" s="77"/>
      <c r="K17" s="78">
        <v>234</v>
      </c>
      <c r="L17" s="6"/>
    </row>
    <row r="18" spans="1:12" ht="14.4" customHeight="1">
      <c r="A18" s="79" t="s">
        <v>41</v>
      </c>
      <c r="B18" s="80">
        <v>15</v>
      </c>
      <c r="C18" s="80" t="s">
        <v>34</v>
      </c>
      <c r="D18" s="80">
        <v>258.52761828186328</v>
      </c>
      <c r="E18" s="80"/>
      <c r="F18" s="80">
        <v>258.52761828186328</v>
      </c>
      <c r="G18" s="77">
        <v>99.999110028141516</v>
      </c>
      <c r="H18" s="77">
        <v>0</v>
      </c>
      <c r="I18" s="77"/>
      <c r="J18" s="77"/>
      <c r="K18" s="78">
        <v>2308</v>
      </c>
      <c r="L18" s="6"/>
    </row>
    <row r="19" spans="1:12" ht="14.4" customHeight="1">
      <c r="A19" s="79" t="s">
        <v>16</v>
      </c>
      <c r="B19" s="80">
        <v>19</v>
      </c>
      <c r="C19" s="80" t="s">
        <v>34</v>
      </c>
      <c r="D19" s="80">
        <v>15.14425216278506</v>
      </c>
      <c r="E19" s="80"/>
      <c r="F19" s="80">
        <v>15.14425216278506</v>
      </c>
      <c r="G19" s="77">
        <v>79.999288022513213</v>
      </c>
      <c r="H19" s="77">
        <v>0</v>
      </c>
      <c r="I19" s="77"/>
      <c r="J19" s="77"/>
      <c r="K19" s="78">
        <v>169</v>
      </c>
      <c r="L19" s="6"/>
    </row>
    <row r="20" spans="1:12" ht="14.4" customHeight="1">
      <c r="A20" s="79" t="s">
        <v>41</v>
      </c>
      <c r="B20" s="80">
        <v>25</v>
      </c>
      <c r="C20" s="80" t="s">
        <v>34</v>
      </c>
      <c r="D20" s="80">
        <v>150.99446683013505</v>
      </c>
      <c r="E20" s="80"/>
      <c r="F20" s="80">
        <v>150.99446683013505</v>
      </c>
      <c r="G20" s="77">
        <v>99.999110028141516</v>
      </c>
      <c r="H20" s="77">
        <v>0</v>
      </c>
      <c r="I20" s="77"/>
      <c r="J20" s="77"/>
      <c r="K20" s="78">
        <v>1348</v>
      </c>
      <c r="L20" s="6"/>
    </row>
    <row r="21" spans="1:12" ht="14.4" customHeight="1">
      <c r="A21" s="79" t="s">
        <v>41</v>
      </c>
      <c r="B21" s="80">
        <v>27</v>
      </c>
      <c r="C21" s="80" t="s">
        <v>34</v>
      </c>
      <c r="D21" s="80">
        <v>54.573074361752077</v>
      </c>
      <c r="E21" s="80"/>
      <c r="F21" s="80">
        <v>54.573074361752077</v>
      </c>
      <c r="G21" s="77">
        <v>79.999288022513227</v>
      </c>
      <c r="H21" s="77">
        <v>0</v>
      </c>
      <c r="I21" s="77"/>
      <c r="J21" s="77"/>
      <c r="K21" s="78">
        <v>609</v>
      </c>
      <c r="L21" s="6"/>
    </row>
    <row r="22" spans="1:12" ht="14.4" customHeight="1">
      <c r="A22" s="79" t="s">
        <v>16</v>
      </c>
      <c r="B22" s="80">
        <v>35</v>
      </c>
      <c r="C22" s="80" t="s">
        <v>34</v>
      </c>
      <c r="D22" s="80">
        <v>422.73970164460661</v>
      </c>
      <c r="E22" s="80"/>
      <c r="F22" s="80">
        <v>422.73970164460661</v>
      </c>
      <c r="G22" s="77">
        <v>99.99911002814153</v>
      </c>
      <c r="H22" s="77">
        <v>0</v>
      </c>
      <c r="I22" s="77"/>
      <c r="J22" s="77"/>
      <c r="K22" s="78">
        <v>3774</v>
      </c>
      <c r="L22" s="6"/>
    </row>
    <row r="23" spans="1:12" ht="14.4" customHeight="1">
      <c r="A23" s="79" t="s">
        <v>16</v>
      </c>
      <c r="B23" s="80">
        <v>37</v>
      </c>
      <c r="C23" s="80" t="s">
        <v>34</v>
      </c>
      <c r="D23" s="80">
        <v>6.9000438848192287</v>
      </c>
      <c r="E23" s="80"/>
      <c r="F23" s="80">
        <v>6.9000438848192287</v>
      </c>
      <c r="G23" s="77">
        <v>79.999288022513227</v>
      </c>
      <c r="H23" s="77">
        <v>0</v>
      </c>
      <c r="I23" s="77">
        <v>1</v>
      </c>
      <c r="J23" s="77"/>
      <c r="K23" s="78">
        <v>77</v>
      </c>
      <c r="L23" s="6"/>
    </row>
    <row r="24" spans="1:12" ht="14.4" customHeight="1">
      <c r="A24" s="79" t="s">
        <v>16</v>
      </c>
      <c r="B24" s="80">
        <v>41</v>
      </c>
      <c r="C24" s="80" t="s">
        <v>34</v>
      </c>
      <c r="D24" s="80">
        <v>19.490383700625742</v>
      </c>
      <c r="E24" s="80"/>
      <c r="F24" s="80">
        <v>19.490383700625742</v>
      </c>
      <c r="G24" s="77">
        <v>99.99911002814153</v>
      </c>
      <c r="H24" s="77">
        <v>0</v>
      </c>
      <c r="I24" s="77"/>
      <c r="J24" s="77"/>
      <c r="K24" s="78">
        <v>174</v>
      </c>
      <c r="L24" s="6"/>
    </row>
    <row r="25" spans="1:12" ht="14.4" customHeight="1">
      <c r="A25" s="79" t="s">
        <v>16</v>
      </c>
      <c r="B25" s="80">
        <v>47</v>
      </c>
      <c r="C25" s="80" t="s">
        <v>34</v>
      </c>
      <c r="D25" s="80">
        <v>614.91040438479934</v>
      </c>
      <c r="E25" s="80"/>
      <c r="F25" s="80">
        <v>614.91040438479934</v>
      </c>
      <c r="G25" s="77">
        <v>79.999288022513227</v>
      </c>
      <c r="H25" s="77">
        <v>0</v>
      </c>
      <c r="I25" s="77"/>
      <c r="J25" s="77"/>
      <c r="K25" s="78">
        <v>6862</v>
      </c>
      <c r="L25" s="6"/>
    </row>
    <row r="26" spans="1:12" ht="14.4" customHeight="1">
      <c r="A26" s="79" t="s">
        <v>41</v>
      </c>
      <c r="B26" s="80">
        <v>49</v>
      </c>
      <c r="C26" s="80" t="s">
        <v>34</v>
      </c>
      <c r="D26" s="80">
        <v>25.270290591156133</v>
      </c>
      <c r="E26" s="80"/>
      <c r="F26" s="80">
        <v>25.270290591156133</v>
      </c>
      <c r="G26" s="77">
        <v>79.999288022513213</v>
      </c>
      <c r="H26" s="77">
        <v>0</v>
      </c>
      <c r="I26" s="77"/>
      <c r="J26" s="77"/>
      <c r="K26" s="78">
        <v>282</v>
      </c>
      <c r="L26" s="6"/>
    </row>
    <row r="27" spans="1:12" ht="14.4" customHeight="1">
      <c r="A27" s="79" t="s">
        <v>41</v>
      </c>
      <c r="B27" s="80">
        <v>57</v>
      </c>
      <c r="C27" s="80" t="s">
        <v>34</v>
      </c>
      <c r="D27" s="80">
        <v>8.8714849947675791</v>
      </c>
      <c r="E27" s="80"/>
      <c r="F27" s="80">
        <v>8.8714849947675791</v>
      </c>
      <c r="G27" s="77">
        <v>79.999288022513213</v>
      </c>
      <c r="H27" s="77">
        <v>0</v>
      </c>
      <c r="I27" s="77"/>
      <c r="J27" s="77"/>
      <c r="K27" s="78">
        <v>99</v>
      </c>
      <c r="L27" s="6"/>
    </row>
    <row r="28" spans="1:12" ht="14.4" customHeight="1">
      <c r="A28" s="79" t="s">
        <v>16</v>
      </c>
      <c r="B28" s="80">
        <v>1</v>
      </c>
      <c r="C28" s="80" t="s">
        <v>1</v>
      </c>
      <c r="D28" s="80">
        <v>1440.1214484110542</v>
      </c>
      <c r="E28" s="80"/>
      <c r="F28" s="80">
        <v>1440.1214484110542</v>
      </c>
      <c r="G28" s="77">
        <v>99.999110028141516</v>
      </c>
      <c r="H28" s="77">
        <v>0</v>
      </c>
      <c r="I28" s="77"/>
      <c r="J28" s="77"/>
      <c r="K28" s="78">
        <v>12856.654639153099</v>
      </c>
      <c r="L28" s="6"/>
    </row>
    <row r="29" spans="1:12" ht="14.4" customHeight="1">
      <c r="A29" s="79" t="s">
        <v>41</v>
      </c>
      <c r="B29" s="80">
        <v>3</v>
      </c>
      <c r="C29" s="80" t="s">
        <v>1</v>
      </c>
      <c r="D29" s="80">
        <v>24.542201544868391</v>
      </c>
      <c r="E29" s="80"/>
      <c r="F29" s="80">
        <v>24.542201544868391</v>
      </c>
      <c r="G29" s="77">
        <v>69.999377019699068</v>
      </c>
      <c r="H29" s="77">
        <v>0</v>
      </c>
      <c r="I29" s="77"/>
      <c r="J29" s="77"/>
      <c r="K29" s="78">
        <v>313</v>
      </c>
      <c r="L29" s="6"/>
    </row>
    <row r="30" spans="1:12" ht="14.4" customHeight="1">
      <c r="A30" s="79" t="s">
        <v>41</v>
      </c>
      <c r="B30" s="80">
        <v>6</v>
      </c>
      <c r="C30" s="80" t="s">
        <v>1</v>
      </c>
      <c r="D30" s="80">
        <v>844.54968958395352</v>
      </c>
      <c r="E30" s="80"/>
      <c r="F30" s="80">
        <v>844.54968958395352</v>
      </c>
      <c r="G30" s="77">
        <v>69.999377019699068</v>
      </c>
      <c r="H30" s="77">
        <v>0</v>
      </c>
      <c r="I30" s="77">
        <v>1</v>
      </c>
      <c r="J30" s="77"/>
      <c r="K30" s="78">
        <v>10771</v>
      </c>
      <c r="L30" s="6"/>
    </row>
    <row r="31" spans="1:12" ht="14.4" customHeight="1">
      <c r="A31" s="79" t="s">
        <v>41</v>
      </c>
      <c r="B31" s="80">
        <v>13</v>
      </c>
      <c r="C31" s="80" t="s">
        <v>1</v>
      </c>
      <c r="D31" s="80">
        <v>549.59521624781723</v>
      </c>
      <c r="E31" s="80"/>
      <c r="F31" s="80">
        <v>549.59521624781723</v>
      </c>
      <c r="G31" s="77">
        <v>99.999110028141516</v>
      </c>
      <c r="H31" s="77">
        <v>0</v>
      </c>
      <c r="I31" s="77">
        <v>1</v>
      </c>
      <c r="J31" s="77"/>
      <c r="K31" s="78">
        <v>4906.5</v>
      </c>
      <c r="L31" s="6"/>
    </row>
    <row r="32" spans="1:12" ht="14.4" customHeight="1">
      <c r="A32" s="79" t="s">
        <v>41</v>
      </c>
      <c r="B32" s="80">
        <v>17</v>
      </c>
      <c r="C32" s="80" t="s">
        <v>1</v>
      </c>
      <c r="D32" s="80">
        <v>163.89844500434245</v>
      </c>
      <c r="E32" s="80"/>
      <c r="F32" s="80">
        <v>163.89844500434245</v>
      </c>
      <c r="G32" s="77">
        <v>79.999288022513227</v>
      </c>
      <c r="H32" s="77">
        <v>0</v>
      </c>
      <c r="I32" s="77"/>
      <c r="J32" s="77"/>
      <c r="K32" s="78">
        <v>1829</v>
      </c>
      <c r="L32" s="6"/>
    </row>
    <row r="33" spans="1:12" ht="14.4" customHeight="1">
      <c r="A33" s="79" t="s">
        <v>41</v>
      </c>
      <c r="B33" s="80">
        <v>23</v>
      </c>
      <c r="C33" s="80" t="s">
        <v>1</v>
      </c>
      <c r="D33" s="80">
        <v>80.201808791080637</v>
      </c>
      <c r="E33" s="80"/>
      <c r="F33" s="80">
        <v>80.201808791080637</v>
      </c>
      <c r="G33" s="77">
        <v>79.999288022513213</v>
      </c>
      <c r="H33" s="77">
        <v>0</v>
      </c>
      <c r="I33" s="77"/>
      <c r="J33" s="77"/>
      <c r="K33" s="78">
        <v>895</v>
      </c>
      <c r="L33" s="6"/>
    </row>
    <row r="34" spans="1:12" ht="14.4" customHeight="1">
      <c r="A34" s="79" t="s">
        <v>16</v>
      </c>
      <c r="B34" s="80">
        <v>27</v>
      </c>
      <c r="C34" s="80" t="s">
        <v>1</v>
      </c>
      <c r="D34" s="80">
        <v>36.382049574501387</v>
      </c>
      <c r="E34" s="80"/>
      <c r="F34" s="80">
        <v>36.382049574501387</v>
      </c>
      <c r="G34" s="77">
        <v>79.999288022513227</v>
      </c>
      <c r="H34" s="77">
        <v>0</v>
      </c>
      <c r="I34" s="77"/>
      <c r="J34" s="77"/>
      <c r="K34" s="78">
        <v>406</v>
      </c>
      <c r="L34" s="6"/>
    </row>
    <row r="35" spans="1:12" ht="14.4" customHeight="1">
      <c r="A35" s="79" t="s">
        <v>41</v>
      </c>
      <c r="B35" s="80">
        <v>29</v>
      </c>
      <c r="C35" s="80" t="s">
        <v>1</v>
      </c>
      <c r="D35" s="80">
        <v>903.05444479565938</v>
      </c>
      <c r="E35" s="80"/>
      <c r="F35" s="80">
        <v>903.05444479565938</v>
      </c>
      <c r="G35" s="77">
        <v>99.999110028141516</v>
      </c>
      <c r="H35" s="77">
        <v>0</v>
      </c>
      <c r="I35" s="77"/>
      <c r="J35" s="77"/>
      <c r="K35" s="78">
        <v>8062</v>
      </c>
      <c r="L35" s="6"/>
    </row>
    <row r="36" spans="1:12" ht="14.4" customHeight="1">
      <c r="A36" s="79" t="s">
        <v>16</v>
      </c>
      <c r="B36" s="80">
        <v>31</v>
      </c>
      <c r="C36" s="80" t="s">
        <v>1</v>
      </c>
      <c r="D36" s="80">
        <v>295.99620074082486</v>
      </c>
      <c r="E36" s="80"/>
      <c r="F36" s="80">
        <v>295.99620074082486</v>
      </c>
      <c r="G36" s="77">
        <v>69.999377019699068</v>
      </c>
      <c r="H36" s="77">
        <v>0</v>
      </c>
      <c r="I36" s="77"/>
      <c r="J36" s="77"/>
      <c r="K36" s="78">
        <v>3775</v>
      </c>
      <c r="L36" s="6"/>
    </row>
    <row r="37" spans="1:12" ht="14.4" customHeight="1">
      <c r="A37" s="79" t="s">
        <v>16</v>
      </c>
      <c r="B37" s="80">
        <v>35</v>
      </c>
      <c r="C37" s="80" t="s">
        <v>1</v>
      </c>
      <c r="D37" s="80">
        <v>1198.5465838890543</v>
      </c>
      <c r="E37" s="80"/>
      <c r="F37" s="80">
        <v>1198.5465838890543</v>
      </c>
      <c r="G37" s="77">
        <v>99.999110028141544</v>
      </c>
      <c r="H37" s="77">
        <v>0</v>
      </c>
      <c r="I37" s="77"/>
      <c r="J37" s="77"/>
      <c r="K37" s="78">
        <v>10700</v>
      </c>
      <c r="L37" s="6"/>
    </row>
    <row r="38" spans="1:12" ht="14.4" customHeight="1">
      <c r="A38" s="79" t="s">
        <v>16</v>
      </c>
      <c r="B38" s="80">
        <v>39</v>
      </c>
      <c r="C38" s="80" t="s">
        <v>1</v>
      </c>
      <c r="D38" s="80">
        <v>1295.3264201956097</v>
      </c>
      <c r="E38" s="80"/>
      <c r="F38" s="80">
        <v>1295.3264201956097</v>
      </c>
      <c r="G38" s="77">
        <v>79.999288022513213</v>
      </c>
      <c r="H38" s="77">
        <v>0</v>
      </c>
      <c r="I38" s="77"/>
      <c r="J38" s="77"/>
      <c r="K38" s="78">
        <v>14455</v>
      </c>
      <c r="L38" s="6"/>
    </row>
    <row r="39" spans="1:12" ht="14.4" customHeight="1">
      <c r="A39" s="79" t="s">
        <v>16</v>
      </c>
      <c r="B39" s="80">
        <v>43</v>
      </c>
      <c r="C39" s="80" t="s">
        <v>1</v>
      </c>
      <c r="D39" s="80">
        <v>2913.0730728273179</v>
      </c>
      <c r="E39" s="80"/>
      <c r="F39" s="80">
        <v>2913.0730728273179</v>
      </c>
      <c r="G39" s="77">
        <v>79.999288022513213</v>
      </c>
      <c r="H39" s="77">
        <v>0</v>
      </c>
      <c r="I39" s="77"/>
      <c r="J39" s="77"/>
      <c r="K39" s="78">
        <v>32508</v>
      </c>
      <c r="L39" s="6"/>
    </row>
    <row r="40" spans="1:12" ht="14.4" customHeight="1">
      <c r="A40" s="79" t="s">
        <v>16</v>
      </c>
      <c r="B40" s="80">
        <v>49</v>
      </c>
      <c r="C40" s="80" t="s">
        <v>1</v>
      </c>
      <c r="D40" s="80">
        <v>2501.4899356458282</v>
      </c>
      <c r="E40" s="80"/>
      <c r="F40" s="80">
        <v>2501.4899356458282</v>
      </c>
      <c r="G40" s="77">
        <v>79.999288022513227</v>
      </c>
      <c r="H40" s="77">
        <v>0</v>
      </c>
      <c r="I40" s="77"/>
      <c r="J40" s="77"/>
      <c r="K40" s="78">
        <v>27915</v>
      </c>
      <c r="L40" s="6"/>
    </row>
    <row r="41" spans="1:12" ht="14.4" customHeight="1">
      <c r="A41" s="79" t="s">
        <v>41</v>
      </c>
      <c r="B41" s="80">
        <v>51</v>
      </c>
      <c r="C41" s="80" t="s">
        <v>1</v>
      </c>
      <c r="D41" s="80">
        <v>199.47399594295587</v>
      </c>
      <c r="E41" s="80"/>
      <c r="F41" s="80">
        <v>199.47399594295587</v>
      </c>
      <c r="G41" s="77">
        <v>79.999288022513213</v>
      </c>
      <c r="H41" s="77">
        <v>0</v>
      </c>
      <c r="I41" s="77"/>
      <c r="J41" s="77"/>
      <c r="K41" s="78">
        <v>2226</v>
      </c>
      <c r="L41" s="6"/>
    </row>
    <row r="42" spans="1:12" ht="14.4" customHeight="1">
      <c r="A42" s="79" t="s">
        <v>41</v>
      </c>
      <c r="B42" s="80">
        <v>53</v>
      </c>
      <c r="C42" s="80" t="s">
        <v>1</v>
      </c>
      <c r="D42" s="80">
        <v>504.68892414677782</v>
      </c>
      <c r="E42" s="80"/>
      <c r="F42" s="80">
        <v>504.68892414677782</v>
      </c>
      <c r="G42" s="77">
        <v>79.999288022513213</v>
      </c>
      <c r="H42" s="77">
        <v>0</v>
      </c>
      <c r="I42" s="77">
        <v>1</v>
      </c>
      <c r="J42" s="77"/>
      <c r="K42" s="78">
        <v>5632</v>
      </c>
      <c r="L42" s="6"/>
    </row>
    <row r="43" spans="1:12" ht="14.4" customHeight="1">
      <c r="A43" s="79" t="s">
        <v>16</v>
      </c>
      <c r="B43" s="80">
        <v>55</v>
      </c>
      <c r="C43" s="80" t="s">
        <v>1</v>
      </c>
      <c r="D43" s="80">
        <v>818.6857263858243</v>
      </c>
      <c r="E43" s="80"/>
      <c r="F43" s="80">
        <v>818.6857263858243</v>
      </c>
      <c r="G43" s="77">
        <v>79.999288022513227</v>
      </c>
      <c r="H43" s="77">
        <v>0</v>
      </c>
      <c r="I43" s="77"/>
      <c r="J43" s="77"/>
      <c r="K43" s="78">
        <v>9136</v>
      </c>
      <c r="L43" s="6"/>
    </row>
    <row r="44" spans="1:12" ht="14.4" customHeight="1">
      <c r="A44" s="79" t="s">
        <v>16</v>
      </c>
      <c r="B44" s="80">
        <v>57</v>
      </c>
      <c r="C44" s="80" t="s">
        <v>1</v>
      </c>
      <c r="D44" s="80">
        <v>432.55210171457679</v>
      </c>
      <c r="E44" s="80"/>
      <c r="F44" s="80">
        <v>432.55210171457679</v>
      </c>
      <c r="G44" s="77">
        <v>79.999288022513213</v>
      </c>
      <c r="H44" s="77">
        <v>0</v>
      </c>
      <c r="I44" s="77"/>
      <c r="J44" s="77"/>
      <c r="K44" s="78">
        <v>4827</v>
      </c>
      <c r="L44" s="6"/>
    </row>
    <row r="45" spans="1:12" ht="14.4" customHeight="1">
      <c r="A45" s="79" t="s">
        <v>41</v>
      </c>
      <c r="B45" s="80">
        <v>61</v>
      </c>
      <c r="C45" s="80" t="s">
        <v>1</v>
      </c>
      <c r="D45" s="80">
        <v>3580.8539433425503</v>
      </c>
      <c r="E45" s="80"/>
      <c r="F45" s="80">
        <v>3580.8539433425503</v>
      </c>
      <c r="G45" s="77">
        <v>99.99911002814153</v>
      </c>
      <c r="H45" s="77">
        <v>0</v>
      </c>
      <c r="I45" s="77"/>
      <c r="J45" s="77"/>
      <c r="K45" s="78">
        <v>31968</v>
      </c>
      <c r="L45" s="6"/>
    </row>
    <row r="46" spans="1:12" ht="14.4" customHeight="1">
      <c r="A46" s="79" t="s">
        <v>41</v>
      </c>
      <c r="B46" s="80">
        <v>9</v>
      </c>
      <c r="C46" s="80" t="s">
        <v>58</v>
      </c>
      <c r="D46" s="80">
        <v>467.9932362138756</v>
      </c>
      <c r="E46" s="80"/>
      <c r="F46" s="80">
        <v>467.9932362138756</v>
      </c>
      <c r="G46" s="77">
        <v>99.99911002814153</v>
      </c>
      <c r="H46" s="77">
        <v>0</v>
      </c>
      <c r="I46" s="77"/>
      <c r="J46" s="77"/>
      <c r="K46" s="78">
        <v>4178</v>
      </c>
      <c r="L46" s="6"/>
    </row>
    <row r="47" spans="1:12" ht="14.4" customHeight="1">
      <c r="A47" s="79" t="s">
        <v>41</v>
      </c>
      <c r="B47" s="80">
        <v>25</v>
      </c>
      <c r="C47" s="80" t="s">
        <v>58</v>
      </c>
      <c r="D47" s="80">
        <v>1359.1742288700734</v>
      </c>
      <c r="E47" s="80"/>
      <c r="F47" s="80">
        <v>1359.1742288700734</v>
      </c>
      <c r="G47" s="77">
        <v>99.999110028141544</v>
      </c>
      <c r="H47" s="77">
        <v>0</v>
      </c>
      <c r="I47" s="77">
        <v>1</v>
      </c>
      <c r="J47" s="77"/>
      <c r="K47" s="78">
        <v>12134</v>
      </c>
      <c r="L47" s="6"/>
    </row>
    <row r="48" spans="1:12" ht="14.4" customHeight="1">
      <c r="A48" s="79" t="s">
        <v>41</v>
      </c>
      <c r="B48" s="80">
        <v>41</v>
      </c>
      <c r="C48" s="80" t="s">
        <v>58</v>
      </c>
      <c r="D48" s="80">
        <v>129.93589133750496</v>
      </c>
      <c r="E48" s="80"/>
      <c r="F48" s="80">
        <v>129.93589133750496</v>
      </c>
      <c r="G48" s="77">
        <v>99.99911002814153</v>
      </c>
      <c r="H48" s="77">
        <v>0</v>
      </c>
      <c r="I48" s="77"/>
      <c r="J48" s="77"/>
      <c r="K48" s="78">
        <v>1160</v>
      </c>
      <c r="L48" s="6"/>
    </row>
    <row r="49" spans="1:12" ht="14.4" customHeight="1">
      <c r="A49" s="79" t="s">
        <v>16</v>
      </c>
      <c r="B49" s="80">
        <v>31</v>
      </c>
      <c r="C49" s="80" t="s">
        <v>145</v>
      </c>
      <c r="D49" s="80">
        <v>1052.6487403829335</v>
      </c>
      <c r="E49" s="80"/>
      <c r="F49" s="80">
        <v>1052.6487403829335</v>
      </c>
      <c r="G49" s="77">
        <v>69.999377019699082</v>
      </c>
      <c r="H49" s="77">
        <v>0</v>
      </c>
      <c r="I49" s="77"/>
      <c r="J49" s="77"/>
      <c r="K49" s="78">
        <v>13425</v>
      </c>
      <c r="L49" s="6"/>
    </row>
    <row r="50" spans="1:12" ht="14.4" customHeight="1">
      <c r="A50" s="79" t="s">
        <v>16</v>
      </c>
      <c r="B50" s="80">
        <v>39</v>
      </c>
      <c r="C50" s="80" t="s">
        <v>145</v>
      </c>
      <c r="D50" s="80">
        <v>40.32493179439809</v>
      </c>
      <c r="E50" s="80"/>
      <c r="F50" s="80">
        <v>40.32493179439809</v>
      </c>
      <c r="G50" s="77">
        <v>79.999288022513227</v>
      </c>
      <c r="H50" s="77">
        <v>0</v>
      </c>
      <c r="I50" s="77"/>
      <c r="J50" s="77"/>
      <c r="K50" s="78">
        <v>450</v>
      </c>
      <c r="L50" s="6"/>
    </row>
    <row r="51" spans="1:12" ht="14.4" customHeight="1">
      <c r="A51" s="79" t="s">
        <v>16</v>
      </c>
      <c r="B51" s="80">
        <v>43</v>
      </c>
      <c r="C51" s="80" t="s">
        <v>145</v>
      </c>
      <c r="D51" s="80">
        <v>219.2780180019825</v>
      </c>
      <c r="E51" s="80"/>
      <c r="F51" s="80">
        <v>219.2780180019825</v>
      </c>
      <c r="G51" s="77">
        <v>79.999288022513227</v>
      </c>
      <c r="H51" s="77">
        <v>0</v>
      </c>
      <c r="I51" s="77"/>
      <c r="J51" s="77"/>
      <c r="K51" s="78">
        <v>2447</v>
      </c>
      <c r="L51" s="6"/>
    </row>
    <row r="52" spans="1:12" ht="14.4" customHeight="1">
      <c r="A52" s="79" t="s">
        <v>16</v>
      </c>
      <c r="B52" s="80">
        <v>45</v>
      </c>
      <c r="C52" s="80" t="s">
        <v>145</v>
      </c>
      <c r="D52" s="80">
        <v>1314.8504080060641</v>
      </c>
      <c r="E52" s="80"/>
      <c r="F52" s="80">
        <v>1314.8504080060641</v>
      </c>
      <c r="G52" s="77">
        <v>69.999377019699068</v>
      </c>
      <c r="H52" s="77">
        <v>0</v>
      </c>
      <c r="I52" s="77"/>
      <c r="J52" s="77"/>
      <c r="K52" s="78">
        <v>16769</v>
      </c>
      <c r="L52" s="6"/>
    </row>
    <row r="53" spans="1:12" ht="14.4" customHeight="1">
      <c r="E53" s="8"/>
      <c r="F53" s="8"/>
      <c r="G53" s="8"/>
      <c r="H53" s="8"/>
      <c r="I53" s="8"/>
      <c r="J53" s="8"/>
      <c r="K53" s="8"/>
      <c r="L53" s="6"/>
    </row>
    <row r="54" spans="1:12" ht="14.4" customHeight="1">
      <c r="A54" s="134" t="s">
        <v>945</v>
      </c>
      <c r="B54" s="135"/>
      <c r="C54" s="135"/>
      <c r="D54" s="135"/>
      <c r="E54" s="135"/>
      <c r="F54" s="135"/>
      <c r="G54" s="135"/>
      <c r="H54" s="135"/>
      <c r="I54" s="135"/>
      <c r="J54" s="135"/>
      <c r="K54" s="135"/>
      <c r="L54" s="135"/>
    </row>
    <row r="55" spans="1:12" ht="14.4" customHeight="1">
      <c r="A55" s="135"/>
      <c r="B55" s="135"/>
      <c r="C55" s="135"/>
      <c r="D55" s="135"/>
      <c r="E55" s="135"/>
      <c r="F55" s="135"/>
      <c r="G55" s="135"/>
      <c r="H55" s="135"/>
      <c r="I55" s="135"/>
      <c r="J55" s="135"/>
      <c r="K55" s="135"/>
      <c r="L55" s="135"/>
    </row>
    <row r="56" spans="1:12" ht="14.4" customHeight="1">
      <c r="E56" s="8"/>
      <c r="F56" s="8"/>
      <c r="G56" s="8"/>
      <c r="H56" s="8"/>
      <c r="I56" s="8"/>
      <c r="J56" s="8"/>
      <c r="K56" s="8"/>
      <c r="L56" s="6"/>
    </row>
    <row r="57" spans="1:12" ht="14.4" customHeight="1">
      <c r="E57" s="8"/>
      <c r="F57" s="8"/>
      <c r="G57" s="8"/>
      <c r="H57" s="8"/>
      <c r="I57" s="8"/>
      <c r="J57" s="8"/>
      <c r="K57" s="8"/>
      <c r="L57" s="6"/>
    </row>
    <row r="58" spans="1:12" ht="14.4" customHeight="1">
      <c r="E58" s="8"/>
      <c r="F58" s="8"/>
      <c r="G58" s="8"/>
      <c r="H58" s="8"/>
      <c r="I58" s="8"/>
      <c r="J58" s="8"/>
      <c r="K58" s="8"/>
      <c r="L58" s="6"/>
    </row>
    <row r="59" spans="1:12" ht="14.4" customHeight="1">
      <c r="E59" s="8"/>
      <c r="F59" s="8"/>
      <c r="G59" s="8"/>
      <c r="H59" s="8"/>
      <c r="I59" s="8"/>
      <c r="J59" s="8"/>
      <c r="K59" s="8"/>
      <c r="L59" s="6"/>
    </row>
    <row r="60" spans="1:12" ht="14.4" customHeight="1">
      <c r="E60" s="8"/>
      <c r="F60" s="8"/>
      <c r="G60" s="8"/>
      <c r="H60" s="8"/>
      <c r="I60" s="8"/>
      <c r="J60" s="8"/>
      <c r="K60" s="8"/>
      <c r="L60" s="6"/>
    </row>
    <row r="61" spans="1:12" ht="14.4" customHeight="1">
      <c r="E61" s="8"/>
      <c r="F61" s="8"/>
      <c r="G61" s="8"/>
      <c r="H61" s="8"/>
      <c r="I61" s="8"/>
      <c r="J61" s="8"/>
      <c r="K61" s="8"/>
      <c r="L61" s="6"/>
    </row>
    <row r="62" spans="1:12" ht="14.4" customHeight="1">
      <c r="E62" s="8"/>
      <c r="F62" s="8"/>
      <c r="G62" s="8"/>
      <c r="H62" s="8"/>
      <c r="I62" s="8"/>
      <c r="J62" s="8"/>
      <c r="K62" s="8"/>
      <c r="L62" s="6"/>
    </row>
    <row r="63" spans="1:12" ht="14.4" customHeight="1">
      <c r="E63" s="8"/>
      <c r="F63" s="8"/>
      <c r="G63" s="8"/>
      <c r="H63" s="8"/>
      <c r="I63" s="8"/>
      <c r="J63" s="8"/>
      <c r="K63" s="8"/>
      <c r="L63" s="6"/>
    </row>
    <row r="64" spans="1:12" ht="14.4" customHeight="1">
      <c r="E64" s="8"/>
      <c r="F64" s="8"/>
      <c r="G64" s="8"/>
      <c r="H64" s="8"/>
      <c r="I64" s="8"/>
      <c r="J64" s="8"/>
      <c r="K64" s="8"/>
      <c r="L64" s="6"/>
    </row>
    <row r="65" spans="5:12" ht="14.4" customHeight="1">
      <c r="E65" s="8"/>
      <c r="F65" s="8"/>
      <c r="G65" s="8"/>
      <c r="H65" s="8"/>
      <c r="I65" s="8"/>
      <c r="J65" s="8"/>
      <c r="K65" s="8"/>
      <c r="L65" s="6"/>
    </row>
    <row r="66" spans="5:12" ht="14.4" customHeight="1">
      <c r="E66" s="8"/>
      <c r="F66" s="8"/>
      <c r="G66" s="8"/>
      <c r="H66" s="8"/>
      <c r="I66" s="8"/>
      <c r="J66" s="8"/>
      <c r="K66" s="8"/>
      <c r="L66" s="6"/>
    </row>
    <row r="67" spans="5:12" ht="14.4" customHeight="1">
      <c r="E67" s="8"/>
      <c r="F67" s="8"/>
      <c r="G67" s="8"/>
      <c r="H67" s="8"/>
      <c r="I67" s="8"/>
      <c r="J67" s="8"/>
      <c r="K67" s="8"/>
      <c r="L67" s="6"/>
    </row>
    <row r="68" spans="5:12" ht="14.4" customHeight="1">
      <c r="E68" s="8"/>
      <c r="F68" s="8"/>
      <c r="G68" s="8"/>
      <c r="H68" s="8"/>
      <c r="I68" s="8"/>
      <c r="J68" s="8"/>
      <c r="K68" s="8"/>
      <c r="L68" s="6"/>
    </row>
    <row r="69" spans="5:12" ht="14.4" customHeight="1">
      <c r="E69" s="8"/>
      <c r="F69" s="8"/>
      <c r="G69" s="8"/>
      <c r="H69" s="8"/>
      <c r="I69" s="8"/>
      <c r="J69" s="8"/>
      <c r="K69" s="8"/>
      <c r="L69" s="6"/>
    </row>
    <row r="70" spans="5:12" ht="14.4" customHeight="1">
      <c r="E70" s="8"/>
      <c r="F70" s="8"/>
      <c r="G70" s="8"/>
      <c r="H70" s="8"/>
      <c r="I70" s="8"/>
      <c r="J70" s="8"/>
      <c r="K70" s="8"/>
      <c r="L70" s="6"/>
    </row>
    <row r="71" spans="5:12" ht="14.4" customHeight="1">
      <c r="E71" s="8"/>
      <c r="F71" s="8"/>
      <c r="G71" s="8"/>
      <c r="H71" s="8"/>
      <c r="I71" s="8"/>
      <c r="J71" s="8"/>
      <c r="K71" s="8"/>
      <c r="L71" s="6"/>
    </row>
    <row r="72" spans="5:12" ht="14.4" customHeight="1">
      <c r="E72" s="8"/>
      <c r="F72" s="8"/>
      <c r="G72" s="8"/>
      <c r="H72" s="8"/>
      <c r="I72" s="8"/>
      <c r="J72" s="8"/>
      <c r="K72" s="8"/>
      <c r="L72" s="6"/>
    </row>
    <row r="73" spans="5:12" ht="14.4" customHeight="1">
      <c r="E73" s="8"/>
      <c r="F73" s="8"/>
      <c r="G73" s="8"/>
      <c r="H73" s="8"/>
      <c r="I73" s="8"/>
      <c r="J73" s="8"/>
      <c r="K73" s="8"/>
      <c r="L73" s="6"/>
    </row>
    <row r="74" spans="5:12" ht="14.4" customHeight="1">
      <c r="E74" s="8"/>
      <c r="F74" s="8"/>
      <c r="G74" s="8"/>
      <c r="H74" s="8"/>
      <c r="I74" s="8"/>
      <c r="J74" s="8"/>
      <c r="K74" s="8"/>
      <c r="L74" s="6"/>
    </row>
    <row r="75" spans="5:12" ht="14.4" customHeight="1">
      <c r="E75" s="8"/>
      <c r="F75" s="8"/>
      <c r="G75" s="8"/>
      <c r="H75" s="8"/>
      <c r="I75" s="8"/>
      <c r="J75" s="8"/>
      <c r="K75" s="8"/>
      <c r="L75" s="6"/>
    </row>
    <row r="76" spans="5:12" ht="14.4" customHeight="1">
      <c r="E76" s="8"/>
      <c r="F76" s="8"/>
      <c r="G76" s="8"/>
      <c r="H76" s="8"/>
      <c r="I76" s="8"/>
      <c r="J76" s="8"/>
      <c r="K76" s="8"/>
      <c r="L76" s="6"/>
    </row>
    <row r="77" spans="5:12" ht="14.4" customHeight="1">
      <c r="E77" s="8"/>
      <c r="F77" s="8"/>
      <c r="G77" s="8"/>
      <c r="H77" s="8"/>
      <c r="I77" s="8"/>
      <c r="J77" s="8"/>
      <c r="K77" s="8"/>
      <c r="L77" s="6"/>
    </row>
    <row r="78" spans="5:12" ht="14.4" customHeight="1">
      <c r="E78" s="8"/>
      <c r="F78" s="8"/>
      <c r="G78" s="8"/>
      <c r="H78" s="8"/>
      <c r="I78" s="8"/>
      <c r="J78" s="8"/>
      <c r="K78" s="8"/>
      <c r="L78" s="6"/>
    </row>
    <row r="79" spans="5:12" ht="14.4" customHeight="1">
      <c r="E79" s="8"/>
      <c r="F79" s="8"/>
      <c r="G79" s="8"/>
      <c r="H79" s="8"/>
      <c r="I79" s="8"/>
      <c r="J79" s="8"/>
      <c r="K79" s="8"/>
      <c r="L79" s="6"/>
    </row>
    <row r="80" spans="5:12" ht="14.4" customHeight="1">
      <c r="E80" s="8"/>
      <c r="F80" s="8"/>
      <c r="G80" s="8"/>
      <c r="H80" s="8"/>
      <c r="I80" s="8"/>
      <c r="J80" s="8"/>
      <c r="K80" s="8"/>
      <c r="L80" s="6"/>
    </row>
    <row r="81" spans="5:12" ht="14.4" customHeight="1">
      <c r="E81" s="8"/>
      <c r="F81" s="8"/>
      <c r="G81" s="8"/>
      <c r="H81" s="8"/>
      <c r="I81" s="8"/>
      <c r="J81" s="8"/>
      <c r="K81" s="8"/>
      <c r="L81" s="6"/>
    </row>
    <row r="82" spans="5:12" ht="14.4" customHeight="1">
      <c r="E82" s="8"/>
      <c r="F82" s="8"/>
      <c r="G82" s="8"/>
      <c r="H82" s="8"/>
      <c r="I82" s="8"/>
      <c r="J82" s="8"/>
      <c r="K82" s="8"/>
      <c r="L82" s="6"/>
    </row>
    <row r="83" spans="5:12" ht="14.4" customHeight="1">
      <c r="E83" s="8"/>
      <c r="F83" s="8"/>
      <c r="G83" s="8"/>
      <c r="H83" s="8"/>
      <c r="I83" s="8"/>
      <c r="J83" s="8"/>
      <c r="K83" s="8"/>
      <c r="L83" s="6"/>
    </row>
    <row r="84" spans="5:12" ht="14.4" customHeight="1">
      <c r="E84" s="8"/>
      <c r="F84" s="8"/>
      <c r="G84" s="8"/>
      <c r="H84" s="8"/>
      <c r="I84" s="8"/>
      <c r="J84" s="8"/>
      <c r="K84" s="8"/>
      <c r="L84" s="6"/>
    </row>
    <row r="85" spans="5:12" ht="14.4" customHeight="1">
      <c r="E85" s="8"/>
      <c r="F85" s="8"/>
      <c r="G85" s="8"/>
      <c r="H85" s="8"/>
      <c r="I85" s="8"/>
      <c r="J85" s="8"/>
      <c r="K85" s="8"/>
      <c r="L85" s="6"/>
    </row>
    <row r="86" spans="5:12" ht="14.4" customHeight="1">
      <c r="E86" s="8"/>
      <c r="F86" s="8"/>
      <c r="G86" s="8"/>
      <c r="H86" s="8"/>
      <c r="I86" s="8"/>
      <c r="J86" s="8"/>
      <c r="K86" s="8"/>
      <c r="L86" s="6"/>
    </row>
    <row r="87" spans="5:12" ht="14.4" customHeight="1">
      <c r="E87" s="8"/>
      <c r="F87" s="8"/>
      <c r="G87" s="8"/>
      <c r="H87" s="8"/>
      <c r="I87" s="8"/>
      <c r="J87" s="8"/>
      <c r="K87" s="8"/>
      <c r="L87" s="6"/>
    </row>
    <row r="88" spans="5:12" ht="14.4" customHeight="1">
      <c r="E88" s="8"/>
      <c r="F88" s="8"/>
      <c r="G88" s="8"/>
      <c r="H88" s="8"/>
      <c r="I88" s="8"/>
      <c r="J88" s="8"/>
      <c r="K88" s="8"/>
      <c r="L88" s="6"/>
    </row>
    <row r="89" spans="5:12" ht="14.4" customHeight="1">
      <c r="E89" s="8"/>
      <c r="F89" s="8"/>
      <c r="G89" s="8"/>
      <c r="H89" s="8"/>
      <c r="I89" s="8"/>
      <c r="J89" s="8"/>
      <c r="K89" s="8"/>
      <c r="L89" s="6"/>
    </row>
    <row r="90" spans="5:12" ht="14.4" customHeight="1">
      <c r="E90" s="8"/>
      <c r="F90" s="8"/>
      <c r="G90" s="8"/>
      <c r="H90" s="8"/>
      <c r="I90" s="8"/>
      <c r="J90" s="8"/>
      <c r="K90" s="8"/>
      <c r="L90" s="6"/>
    </row>
    <row r="91" spans="5:12" ht="14.4" customHeight="1">
      <c r="E91" s="8"/>
      <c r="F91" s="8"/>
      <c r="G91" s="8"/>
      <c r="H91" s="8"/>
      <c r="I91" s="8"/>
      <c r="J91" s="8"/>
      <c r="K91" s="8"/>
      <c r="L91" s="6"/>
    </row>
    <row r="92" spans="5:12" ht="14.4" customHeight="1">
      <c r="E92" s="8"/>
      <c r="F92" s="8"/>
      <c r="G92" s="8"/>
      <c r="H92" s="8"/>
      <c r="I92" s="8"/>
      <c r="J92" s="8"/>
      <c r="K92" s="8"/>
      <c r="L92" s="6"/>
    </row>
    <row r="93" spans="5:12" ht="14.4" customHeight="1">
      <c r="E93" s="8"/>
      <c r="F93" s="8"/>
      <c r="G93" s="8"/>
      <c r="H93" s="8"/>
      <c r="I93" s="8"/>
      <c r="J93" s="8"/>
      <c r="K93" s="8"/>
      <c r="L93" s="6"/>
    </row>
    <row r="94" spans="5:12" ht="14.4" customHeight="1">
      <c r="E94" s="8"/>
      <c r="F94" s="8"/>
      <c r="G94" s="8"/>
      <c r="H94" s="8"/>
      <c r="I94" s="8"/>
      <c r="J94" s="8"/>
      <c r="K94" s="8"/>
      <c r="L94" s="6"/>
    </row>
    <row r="95" spans="5:12" ht="14.4" customHeight="1">
      <c r="E95" s="8"/>
      <c r="F95" s="8"/>
      <c r="G95" s="8"/>
      <c r="H95" s="8"/>
      <c r="I95" s="8"/>
      <c r="J95" s="8"/>
      <c r="K95" s="8"/>
      <c r="L95" s="6"/>
    </row>
    <row r="96" spans="5:12" ht="14.4" customHeight="1">
      <c r="E96" s="8"/>
      <c r="F96" s="8"/>
      <c r="G96" s="8"/>
      <c r="H96" s="8"/>
      <c r="I96" s="8"/>
      <c r="J96" s="8"/>
      <c r="K96" s="8"/>
      <c r="L96" s="6"/>
    </row>
    <row r="97" spans="5:12" ht="14.4" customHeight="1">
      <c r="E97" s="8"/>
      <c r="F97" s="8"/>
      <c r="G97" s="8"/>
      <c r="H97" s="8"/>
      <c r="I97" s="8"/>
      <c r="J97" s="8"/>
      <c r="K97" s="8"/>
      <c r="L97" s="6"/>
    </row>
    <row r="98" spans="5:12" ht="14.4" customHeight="1">
      <c r="E98" s="8"/>
      <c r="F98" s="8"/>
      <c r="G98" s="8"/>
      <c r="H98" s="8"/>
      <c r="I98" s="8"/>
      <c r="J98" s="8"/>
      <c r="K98" s="8"/>
      <c r="L98" s="6"/>
    </row>
    <row r="99" spans="5:12" ht="14.4" customHeight="1">
      <c r="E99" s="8"/>
      <c r="F99" s="8"/>
      <c r="G99" s="8"/>
      <c r="H99" s="8"/>
      <c r="I99" s="8"/>
      <c r="J99" s="8"/>
      <c r="K99" s="8"/>
      <c r="L99" s="6"/>
    </row>
    <row r="100" spans="5:12" ht="14.4" customHeight="1">
      <c r="E100" s="8"/>
      <c r="F100" s="8"/>
      <c r="G100" s="8"/>
      <c r="H100" s="8"/>
      <c r="I100" s="8"/>
      <c r="J100" s="8"/>
      <c r="K100" s="8"/>
      <c r="L100" s="6"/>
    </row>
    <row r="101" spans="5:12" ht="14.4" customHeight="1">
      <c r="E101" s="8"/>
      <c r="F101" s="8"/>
      <c r="G101" s="8"/>
      <c r="H101" s="8"/>
      <c r="I101" s="8"/>
      <c r="J101" s="8"/>
      <c r="K101" s="8"/>
      <c r="L101" s="6"/>
    </row>
    <row r="102" spans="5:12" ht="14.4" customHeight="1">
      <c r="E102" s="8"/>
      <c r="F102" s="8"/>
      <c r="G102" s="8"/>
      <c r="H102" s="8"/>
      <c r="I102" s="8"/>
      <c r="J102" s="8"/>
      <c r="K102" s="8"/>
      <c r="L102" s="6"/>
    </row>
    <row r="103" spans="5:12" ht="14.4" customHeight="1">
      <c r="E103" s="8"/>
      <c r="F103" s="8"/>
      <c r="G103" s="8"/>
      <c r="H103" s="8"/>
      <c r="I103" s="8"/>
      <c r="J103" s="8"/>
      <c r="K103" s="8"/>
      <c r="L103" s="6"/>
    </row>
    <row r="104" spans="5:12" ht="14.4" customHeight="1">
      <c r="E104" s="8"/>
      <c r="F104" s="8"/>
      <c r="G104" s="8"/>
      <c r="H104" s="8"/>
      <c r="I104" s="8"/>
      <c r="J104" s="8"/>
      <c r="K104" s="8"/>
      <c r="L104" s="6"/>
    </row>
    <row r="105" spans="5:12" ht="14.4" customHeight="1">
      <c r="E105" s="8"/>
      <c r="F105" s="8"/>
      <c r="G105" s="8"/>
      <c r="H105" s="8"/>
      <c r="I105" s="8"/>
      <c r="J105" s="8"/>
      <c r="K105" s="8"/>
      <c r="L105" s="6"/>
    </row>
    <row r="106" spans="5:12" ht="14.4" customHeight="1">
      <c r="E106" s="8"/>
      <c r="F106" s="8"/>
      <c r="G106" s="8"/>
      <c r="H106" s="8"/>
      <c r="I106" s="8"/>
      <c r="J106" s="8"/>
      <c r="K106" s="8"/>
      <c r="L106" s="6"/>
    </row>
    <row r="107" spans="5:12" ht="14.4" customHeight="1">
      <c r="E107" s="8"/>
      <c r="F107" s="8"/>
      <c r="G107" s="8"/>
      <c r="H107" s="8"/>
      <c r="I107" s="8"/>
      <c r="J107" s="8"/>
      <c r="K107" s="8"/>
      <c r="L107" s="6"/>
    </row>
    <row r="108" spans="5:12" ht="14.4" customHeight="1">
      <c r="E108" s="8"/>
      <c r="F108" s="8"/>
      <c r="G108" s="8"/>
      <c r="H108" s="8"/>
      <c r="I108" s="8"/>
      <c r="J108" s="8"/>
      <c r="K108" s="8"/>
      <c r="L108" s="6"/>
    </row>
    <row r="109" spans="5:12" ht="14.4" customHeight="1">
      <c r="E109" s="8"/>
      <c r="F109" s="8"/>
      <c r="G109" s="8"/>
      <c r="H109" s="8"/>
      <c r="I109" s="8"/>
      <c r="J109" s="8"/>
      <c r="K109" s="8"/>
      <c r="L109" s="6"/>
    </row>
    <row r="110" spans="5:12" ht="14.4" customHeight="1">
      <c r="E110" s="8"/>
      <c r="F110" s="8"/>
      <c r="G110" s="8"/>
      <c r="H110" s="8"/>
      <c r="I110" s="8"/>
      <c r="J110" s="8"/>
      <c r="K110" s="8"/>
      <c r="L110" s="6"/>
    </row>
    <row r="111" spans="5:12" ht="14.4" customHeight="1">
      <c r="E111" s="8"/>
      <c r="F111" s="8"/>
      <c r="G111" s="8"/>
      <c r="H111" s="8"/>
      <c r="I111" s="8"/>
      <c r="J111" s="8"/>
      <c r="K111" s="8"/>
      <c r="L111" s="6"/>
    </row>
    <row r="112" spans="5:12" ht="14.4" customHeight="1">
      <c r="E112" s="8"/>
      <c r="F112" s="8"/>
      <c r="G112" s="8"/>
      <c r="H112" s="8"/>
      <c r="I112" s="8"/>
      <c r="J112" s="8"/>
      <c r="K112" s="8"/>
      <c r="L112" s="6"/>
    </row>
    <row r="113" spans="2:12" ht="14.4" customHeight="1">
      <c r="E113" s="8"/>
      <c r="F113" s="8"/>
      <c r="G113" s="8"/>
      <c r="H113" s="8"/>
      <c r="I113" s="8"/>
      <c r="J113" s="8"/>
      <c r="K113" s="8"/>
      <c r="L113" s="6"/>
    </row>
    <row r="114" spans="2:12" ht="14.4" customHeight="1">
      <c r="E114" s="8"/>
      <c r="F114" s="8"/>
      <c r="G114" s="8"/>
      <c r="H114" s="8"/>
      <c r="I114" s="8"/>
      <c r="J114" s="8"/>
      <c r="K114" s="8"/>
      <c r="L114" s="6"/>
    </row>
    <row r="115" spans="2:12" ht="14.4" customHeight="1">
      <c r="E115" s="8"/>
      <c r="F115" s="8"/>
      <c r="G115" s="8"/>
      <c r="H115" s="8"/>
      <c r="I115" s="8"/>
      <c r="J115" s="8"/>
      <c r="K115" s="8"/>
      <c r="L115" s="6"/>
    </row>
    <row r="116" spans="2:12" ht="14.4" customHeight="1">
      <c r="E116" s="8"/>
      <c r="F116" s="8"/>
      <c r="G116" s="8"/>
      <c r="H116" s="8"/>
      <c r="I116" s="8"/>
      <c r="J116" s="8"/>
      <c r="K116" s="8"/>
      <c r="L116" s="6"/>
    </row>
    <row r="117" spans="2:12" ht="14.4" customHeight="1">
      <c r="E117" s="8"/>
      <c r="F117" s="8"/>
      <c r="G117" s="8"/>
      <c r="H117" s="8"/>
      <c r="I117" s="8"/>
      <c r="J117" s="8"/>
      <c r="K117" s="8"/>
      <c r="L117" s="6"/>
    </row>
    <row r="118" spans="2:12" ht="14.4" customHeight="1">
      <c r="E118" s="8"/>
      <c r="F118" s="8"/>
      <c r="G118" s="8"/>
      <c r="H118" s="8"/>
      <c r="I118" s="8"/>
      <c r="J118" s="8"/>
      <c r="K118" s="8"/>
      <c r="L118" s="6"/>
    </row>
    <row r="119" spans="2:12" ht="14.4" customHeight="1">
      <c r="E119" s="8"/>
      <c r="F119" s="8"/>
      <c r="G119" s="8"/>
      <c r="H119" s="8"/>
      <c r="I119" s="8"/>
      <c r="J119" s="8"/>
      <c r="K119" s="8"/>
      <c r="L119" s="6"/>
    </row>
    <row r="120" spans="2:12" ht="14.4" customHeight="1">
      <c r="E120" s="8"/>
      <c r="F120" s="8"/>
      <c r="G120" s="8"/>
      <c r="H120" s="8"/>
      <c r="I120" s="8"/>
      <c r="J120" s="8"/>
      <c r="K120" s="8"/>
      <c r="L120" s="6"/>
    </row>
    <row r="121" spans="2:12" ht="14.4" customHeight="1">
      <c r="E121" s="8"/>
      <c r="F121" s="8"/>
      <c r="G121" s="8"/>
      <c r="H121" s="8"/>
      <c r="I121" s="8"/>
      <c r="J121" s="8"/>
      <c r="K121" s="8"/>
      <c r="L121" s="6"/>
    </row>
    <row r="122" spans="2:12" ht="14.4" customHeight="1">
      <c r="E122" s="8"/>
      <c r="F122" s="8"/>
      <c r="G122" s="8"/>
      <c r="H122" s="8"/>
      <c r="I122" s="8"/>
      <c r="J122" s="8"/>
      <c r="K122" s="8"/>
      <c r="L122" s="6"/>
    </row>
    <row r="123" spans="2:12" ht="14.4" customHeight="1">
      <c r="E123" s="8"/>
      <c r="F123" s="8"/>
      <c r="G123" s="8"/>
      <c r="H123" s="8"/>
      <c r="I123" s="8"/>
      <c r="J123" s="8"/>
      <c r="K123" s="8"/>
      <c r="L123" s="6"/>
    </row>
    <row r="124" spans="2:12" ht="14.4" customHeight="1">
      <c r="E124" s="8"/>
      <c r="F124" s="8"/>
      <c r="G124" s="8"/>
      <c r="H124" s="8"/>
      <c r="I124" s="8"/>
      <c r="J124" s="8"/>
      <c r="K124" s="8"/>
      <c r="L124" s="6"/>
    </row>
    <row r="125" spans="2:12" ht="14.4" customHeight="1">
      <c r="E125" s="8"/>
      <c r="F125" s="8"/>
      <c r="G125" s="8"/>
      <c r="H125" s="8"/>
      <c r="I125" s="8"/>
      <c r="J125" s="8"/>
      <c r="K125" s="8"/>
      <c r="L125" s="6"/>
    </row>
    <row r="126" spans="2:12" s="81" customFormat="1" ht="14.4" customHeight="1">
      <c r="B126" s="83"/>
      <c r="C126" s="83"/>
      <c r="D126" s="42"/>
      <c r="E126" s="84"/>
      <c r="F126" s="84"/>
      <c r="G126" s="84"/>
      <c r="H126" s="84"/>
      <c r="I126" s="84"/>
      <c r="J126" s="84"/>
      <c r="K126" s="84"/>
      <c r="L126" s="82"/>
    </row>
  </sheetData>
  <sortState ref="A2:K160">
    <sortCondition ref="C2:C160"/>
    <sortCondition ref="B2:B160"/>
  </sortState>
  <mergeCells count="1">
    <mergeCell ref="A54:L55"/>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B1:G17"/>
  <sheetViews>
    <sheetView workbookViewId="0">
      <selection activeCell="B1" sqref="B1"/>
    </sheetView>
  </sheetViews>
  <sheetFormatPr defaultRowHeight="15.75" customHeight="1"/>
  <cols>
    <col min="2" max="2" width="31.5546875" customWidth="1"/>
    <col min="3" max="3" width="47.33203125" customWidth="1"/>
    <col min="5" max="5" width="19.109375" customWidth="1"/>
    <col min="7" max="7" width="20.88671875" bestFit="1" customWidth="1"/>
  </cols>
  <sheetData>
    <row r="1" spans="2:7" s="93" customFormat="1" ht="15.75" customHeight="1">
      <c r="B1" s="116" t="s">
        <v>921</v>
      </c>
    </row>
    <row r="2" spans="2:7" ht="15.75" customHeight="1">
      <c r="B2" s="19" t="s">
        <v>756</v>
      </c>
      <c r="C2" s="19" t="s">
        <v>552</v>
      </c>
      <c r="D2" s="19" t="s">
        <v>919</v>
      </c>
      <c r="E2" s="19" t="s">
        <v>920</v>
      </c>
    </row>
    <row r="3" spans="2:7" ht="15.75" customHeight="1">
      <c r="B3" s="20" t="s">
        <v>608</v>
      </c>
      <c r="C3" s="20" t="s">
        <v>609</v>
      </c>
      <c r="D3" s="21">
        <v>32006</v>
      </c>
      <c r="E3" s="22">
        <v>1.5241997546498427</v>
      </c>
      <c r="F3" s="23"/>
      <c r="G3" s="6"/>
    </row>
    <row r="4" spans="2:7" ht="15.75" customHeight="1">
      <c r="B4" s="20" t="s">
        <v>607</v>
      </c>
      <c r="C4" s="20" t="s">
        <v>609</v>
      </c>
      <c r="D4" s="21">
        <v>17472</v>
      </c>
      <c r="E4" s="22">
        <v>0.83205705534093766</v>
      </c>
      <c r="F4" s="23"/>
    </row>
    <row r="5" spans="2:7" ht="15.75" customHeight="1">
      <c r="B5" s="20" t="s">
        <v>610</v>
      </c>
      <c r="C5" s="20" t="s">
        <v>609</v>
      </c>
      <c r="D5" s="21">
        <v>33091</v>
      </c>
      <c r="E5" s="22">
        <v>1.5758699644166076</v>
      </c>
      <c r="F5" s="23"/>
    </row>
    <row r="6" spans="2:7" ht="15.75" customHeight="1">
      <c r="B6" s="20" t="s">
        <v>611</v>
      </c>
      <c r="C6" s="20" t="s">
        <v>609</v>
      </c>
      <c r="D6" s="21">
        <v>183181</v>
      </c>
      <c r="E6" s="22">
        <v>8.7235029449638457</v>
      </c>
      <c r="F6" s="23"/>
    </row>
    <row r="7" spans="2:7" ht="15.75" customHeight="1">
      <c r="B7" s="20" t="s">
        <v>223</v>
      </c>
      <c r="C7" s="20" t="s">
        <v>609</v>
      </c>
      <c r="D7" s="21">
        <v>24929</v>
      </c>
      <c r="E7" s="22">
        <v>1.1871766444937175</v>
      </c>
      <c r="F7" s="23"/>
    </row>
    <row r="8" spans="2:7" ht="15.75" customHeight="1">
      <c r="B8" s="20" t="s">
        <v>612</v>
      </c>
      <c r="C8" s="20" t="s">
        <v>609</v>
      </c>
      <c r="D8" s="21">
        <v>4834</v>
      </c>
      <c r="E8" s="22">
        <v>0.23020626176271136</v>
      </c>
      <c r="F8" s="23"/>
    </row>
    <row r="9" spans="2:7" ht="15.75" customHeight="1">
      <c r="B9" s="20" t="s">
        <v>608</v>
      </c>
      <c r="C9" s="20" t="s">
        <v>613</v>
      </c>
      <c r="D9" s="21">
        <v>37084</v>
      </c>
      <c r="E9" s="22">
        <v>1.7660258608209325</v>
      </c>
      <c r="F9" s="23"/>
    </row>
    <row r="10" spans="2:7" ht="15.75" customHeight="1">
      <c r="B10" s="20" t="s">
        <v>607</v>
      </c>
      <c r="C10" s="20" t="s">
        <v>613</v>
      </c>
      <c r="D10" s="21">
        <v>114812</v>
      </c>
      <c r="E10" s="22">
        <v>5.4676130172735657</v>
      </c>
      <c r="F10" s="23"/>
    </row>
    <row r="11" spans="2:7" ht="15.75" customHeight="1">
      <c r="B11" s="20" t="s">
        <v>610</v>
      </c>
      <c r="C11" s="20" t="s">
        <v>613</v>
      </c>
      <c r="D11" s="21">
        <v>107782</v>
      </c>
      <c r="E11" s="22">
        <v>5.1328281558354476</v>
      </c>
      <c r="F11" s="23"/>
    </row>
    <row r="12" spans="2:7" ht="15.75" customHeight="1">
      <c r="B12" s="20" t="s">
        <v>611</v>
      </c>
      <c r="C12" s="20" t="s">
        <v>613</v>
      </c>
      <c r="D12" s="21">
        <v>1349773</v>
      </c>
      <c r="E12" s="22">
        <v>64.279312486189539</v>
      </c>
      <c r="F12" s="23"/>
    </row>
    <row r="13" spans="2:7" ht="15.75" customHeight="1">
      <c r="B13" s="20" t="s">
        <v>223</v>
      </c>
      <c r="C13" s="20" t="s">
        <v>613</v>
      </c>
      <c r="D13" s="21">
        <v>165567</v>
      </c>
      <c r="E13" s="22">
        <v>7.8846835211557362</v>
      </c>
      <c r="F13" s="23"/>
    </row>
    <row r="14" spans="2:7" ht="15.75" customHeight="1" thickBot="1">
      <c r="B14" s="113" t="s">
        <v>612</v>
      </c>
      <c r="C14" s="113" t="s">
        <v>613</v>
      </c>
      <c r="D14" s="114">
        <v>29325</v>
      </c>
      <c r="E14" s="115">
        <v>1.3965243330971266</v>
      </c>
      <c r="F14" s="23"/>
    </row>
    <row r="15" spans="2:7" ht="15.75" customHeight="1" thickTop="1">
      <c r="B15" s="111" t="s">
        <v>918</v>
      </c>
      <c r="C15" s="35"/>
      <c r="D15" s="112">
        <f>SUM(D3:D14)</f>
        <v>2099856</v>
      </c>
    </row>
    <row r="16" spans="2:7" ht="15.75" customHeight="1">
      <c r="D16" s="74"/>
    </row>
    <row r="17" spans="4:4" ht="15.75" customHeight="1">
      <c r="D17" s="57"/>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dimension ref="B1:I14"/>
  <sheetViews>
    <sheetView workbookViewId="0">
      <selection activeCell="C1" sqref="C1"/>
    </sheetView>
  </sheetViews>
  <sheetFormatPr defaultRowHeight="21" customHeight="1"/>
  <cols>
    <col min="2" max="2" width="8.88671875" customWidth="1"/>
    <col min="3" max="3" width="34" customWidth="1"/>
    <col min="4" max="6" width="19.5546875" customWidth="1"/>
  </cols>
  <sheetData>
    <row r="1" spans="2:9" ht="21" customHeight="1">
      <c r="B1" s="116" t="s">
        <v>922</v>
      </c>
    </row>
    <row r="2" spans="2:9" ht="21" customHeight="1">
      <c r="B2" s="26" t="s">
        <v>615</v>
      </c>
      <c r="C2" s="26" t="s">
        <v>552</v>
      </c>
      <c r="D2" s="26" t="s">
        <v>499</v>
      </c>
      <c r="E2" s="26" t="s">
        <v>498</v>
      </c>
      <c r="F2" s="26" t="s">
        <v>616</v>
      </c>
    </row>
    <row r="3" spans="2:9" ht="21" customHeight="1">
      <c r="B3" s="27">
        <v>1</v>
      </c>
      <c r="C3" s="28" t="s">
        <v>613</v>
      </c>
      <c r="D3" s="29">
        <v>87398.767877843828</v>
      </c>
      <c r="E3" s="29">
        <v>196758.3983979419</v>
      </c>
      <c r="F3" s="29">
        <f>E3+D3</f>
        <v>284157.16627578571</v>
      </c>
    </row>
    <row r="4" spans="2:9" ht="21" customHeight="1">
      <c r="B4" s="27">
        <v>2</v>
      </c>
      <c r="C4" s="28" t="s">
        <v>609</v>
      </c>
      <c r="D4" s="29">
        <v>0</v>
      </c>
      <c r="E4" s="29">
        <v>27949</v>
      </c>
      <c r="F4" s="29">
        <f t="shared" ref="F4:F11" si="0">D4+E4</f>
        <v>27949</v>
      </c>
      <c r="G4" s="25"/>
    </row>
    <row r="5" spans="2:9" ht="21" customHeight="1">
      <c r="B5" s="27">
        <v>3</v>
      </c>
      <c r="C5" s="28" t="s">
        <v>617</v>
      </c>
      <c r="D5" s="29">
        <v>1255440</v>
      </c>
      <c r="E5" s="29">
        <v>1120625</v>
      </c>
      <c r="F5" s="29">
        <f t="shared" si="0"/>
        <v>2376065</v>
      </c>
    </row>
    <row r="6" spans="2:9" ht="21" customHeight="1">
      <c r="B6" s="27">
        <v>4</v>
      </c>
      <c r="C6" s="28" t="s">
        <v>618</v>
      </c>
      <c r="D6" s="29">
        <v>2904.0900000000006</v>
      </c>
      <c r="E6" s="29">
        <v>33141.64</v>
      </c>
      <c r="F6" s="29">
        <f t="shared" si="0"/>
        <v>36045.730000000003</v>
      </c>
    </row>
    <row r="7" spans="2:9" ht="21" customHeight="1">
      <c r="B7" s="27">
        <v>5</v>
      </c>
      <c r="C7" s="28" t="s">
        <v>619</v>
      </c>
      <c r="D7" s="29">
        <v>12326</v>
      </c>
      <c r="E7" s="29">
        <v>45199.49</v>
      </c>
      <c r="F7" s="29">
        <f t="shared" si="0"/>
        <v>57525.49</v>
      </c>
      <c r="G7" s="30"/>
      <c r="H7" s="30"/>
      <c r="I7" s="30"/>
    </row>
    <row r="8" spans="2:9" ht="21" customHeight="1">
      <c r="B8" s="27">
        <v>6</v>
      </c>
      <c r="C8" s="28" t="s">
        <v>620</v>
      </c>
      <c r="D8" s="29">
        <v>0</v>
      </c>
      <c r="E8" s="29">
        <v>8717.5570000000007</v>
      </c>
      <c r="F8" s="29">
        <f t="shared" si="0"/>
        <v>8717.5570000000007</v>
      </c>
    </row>
    <row r="9" spans="2:9" ht="21" customHeight="1">
      <c r="B9" s="27">
        <v>7</v>
      </c>
      <c r="C9" s="28" t="s">
        <v>621</v>
      </c>
      <c r="D9" s="29">
        <v>1141</v>
      </c>
      <c r="E9" s="29">
        <v>41153.110000000015</v>
      </c>
      <c r="F9" s="29">
        <f t="shared" si="0"/>
        <v>42294.110000000015</v>
      </c>
    </row>
    <row r="10" spans="2:9" ht="21" customHeight="1">
      <c r="B10" s="27">
        <v>8</v>
      </c>
      <c r="C10" s="28" t="s">
        <v>622</v>
      </c>
      <c r="D10" s="29">
        <v>39677</v>
      </c>
      <c r="E10" s="29">
        <v>10742.437</v>
      </c>
      <c r="F10" s="29">
        <f>D10+E10</f>
        <v>50419.436999999998</v>
      </c>
    </row>
    <row r="11" spans="2:9" ht="21" customHeight="1" thickBot="1">
      <c r="B11" s="118">
        <v>9</v>
      </c>
      <c r="C11" s="119" t="s">
        <v>623</v>
      </c>
      <c r="D11" s="120">
        <v>231081.16499999998</v>
      </c>
      <c r="E11" s="120">
        <v>0</v>
      </c>
      <c r="F11" s="120">
        <f t="shared" si="0"/>
        <v>231081.16499999998</v>
      </c>
    </row>
    <row r="12" spans="2:9" ht="21" customHeight="1" thickTop="1">
      <c r="C12" s="117" t="s">
        <v>924</v>
      </c>
      <c r="D12" s="112">
        <f>SUM(D3:D11)</f>
        <v>1629968.0228778441</v>
      </c>
      <c r="E12" s="112">
        <f>SUM(E1:E11)</f>
        <v>1484286.6323979418</v>
      </c>
      <c r="F12" s="112">
        <f>SUM(F3:F11)</f>
        <v>3114254.6552757858</v>
      </c>
    </row>
    <row r="14" spans="2:9" ht="21" customHeight="1">
      <c r="C14" s="93" t="s">
        <v>923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C2:H16"/>
  <sheetViews>
    <sheetView workbookViewId="0">
      <selection activeCell="F23" sqref="F23"/>
    </sheetView>
  </sheetViews>
  <sheetFormatPr defaultRowHeight="19.5" customHeight="1"/>
  <cols>
    <col min="4" max="4" width="27.88671875" customWidth="1"/>
    <col min="5" max="7" width="16.6640625" customWidth="1"/>
  </cols>
  <sheetData>
    <row r="2" spans="3:8" ht="19.5" customHeight="1">
      <c r="C2" s="128" t="s">
        <v>925</v>
      </c>
      <c r="D2" s="128"/>
      <c r="E2" s="128"/>
      <c r="F2" s="128"/>
      <c r="G2" s="128"/>
      <c r="H2" s="131"/>
    </row>
    <row r="3" spans="3:8" s="93" customFormat="1" ht="19.2" customHeight="1">
      <c r="C3" s="132"/>
      <c r="D3" s="132"/>
      <c r="E3" s="132"/>
      <c r="F3" s="132"/>
      <c r="G3" s="132"/>
      <c r="H3" s="131"/>
    </row>
    <row r="4" spans="3:8" ht="19.5" customHeight="1">
      <c r="C4" s="31" t="s">
        <v>615</v>
      </c>
      <c r="D4" s="31" t="s">
        <v>552</v>
      </c>
      <c r="E4" s="31" t="s">
        <v>616</v>
      </c>
      <c r="F4" s="31" t="s">
        <v>624</v>
      </c>
      <c r="G4" s="31" t="s">
        <v>625</v>
      </c>
      <c r="H4" s="131"/>
    </row>
    <row r="5" spans="3:8" ht="19.5" customHeight="1">
      <c r="C5" s="32">
        <v>1</v>
      </c>
      <c r="D5" s="33" t="s">
        <v>613</v>
      </c>
      <c r="E5" s="34">
        <f>Table2!F3/Table2!$F$12*100</f>
        <v>9.1244036769569163</v>
      </c>
      <c r="F5" s="34">
        <f>Table2!D3/Table2!F3*100</f>
        <v>30.757192937734988</v>
      </c>
      <c r="G5" s="34">
        <f>Table2!E3/Table2!F3*100</f>
        <v>69.242807062265015</v>
      </c>
      <c r="H5" s="131"/>
    </row>
    <row r="6" spans="3:8" ht="19.5" customHeight="1">
      <c r="C6" s="32">
        <v>2</v>
      </c>
      <c r="D6" s="33" t="s">
        <v>609</v>
      </c>
      <c r="E6" s="34">
        <f>Table2!F4/Table2!$F$12*100</f>
        <v>0.89745390450495921</v>
      </c>
      <c r="F6" s="34">
        <f>Table2!D4/Table2!F4*100</f>
        <v>0</v>
      </c>
      <c r="G6" s="34">
        <f>Table2!F4/Table2!F4*100</f>
        <v>100</v>
      </c>
      <c r="H6" s="131"/>
    </row>
    <row r="7" spans="3:8" ht="19.5" customHeight="1">
      <c r="C7" s="32">
        <v>3</v>
      </c>
      <c r="D7" s="33" t="s">
        <v>617</v>
      </c>
      <c r="E7" s="34">
        <f>Table2!F5/Table2!$F$12*100</f>
        <v>76.296426047714633</v>
      </c>
      <c r="F7" s="34">
        <f>Table2!D5/Table2!F5*100</f>
        <v>52.836938383419643</v>
      </c>
      <c r="G7" s="34">
        <f>Table2!E5/Table2!F5*100</f>
        <v>47.163061616580357</v>
      </c>
      <c r="H7" s="131"/>
    </row>
    <row r="8" spans="3:8" ht="19.5" customHeight="1">
      <c r="C8" s="32">
        <v>4</v>
      </c>
      <c r="D8" s="33" t="s">
        <v>618</v>
      </c>
      <c r="E8" s="34">
        <f>Table2!F6/Table2!$F$12*100</f>
        <v>1.1574432405177841</v>
      </c>
      <c r="F8" s="34">
        <f>Table2!D6/Table2!F6*100</f>
        <v>8.0566824419979852</v>
      </c>
      <c r="G8" s="34">
        <f>Table2!E6/Table2!F6*100</f>
        <v>91.943317558002008</v>
      </c>
      <c r="H8" s="131"/>
    </row>
    <row r="9" spans="3:8" ht="19.5" customHeight="1">
      <c r="C9" s="32">
        <v>5</v>
      </c>
      <c r="D9" s="33" t="s">
        <v>619</v>
      </c>
      <c r="E9" s="34">
        <f>Table2!F7/Table2!$F$12*100</f>
        <v>1.8471671834076706</v>
      </c>
      <c r="F9" s="34">
        <f>Table2!D7/Table2!F7*100</f>
        <v>21.427023046652884</v>
      </c>
      <c r="G9" s="34">
        <f>Table2!E7/Table2!F7*100</f>
        <v>78.572976953347123</v>
      </c>
      <c r="H9" s="131"/>
    </row>
    <row r="10" spans="3:8" ht="19.5" customHeight="1">
      <c r="C10" s="32">
        <v>6</v>
      </c>
      <c r="D10" s="33" t="s">
        <v>620</v>
      </c>
      <c r="E10" s="34">
        <f>Table2!F8/Table2!$F$12*100</f>
        <v>0.27992434675281908</v>
      </c>
      <c r="F10" s="34">
        <f>Table2!D8/Table2!F8*100</f>
        <v>0</v>
      </c>
      <c r="G10" s="34">
        <f>Table2!E8/Table2!F8*100</f>
        <v>100</v>
      </c>
      <c r="H10" s="131"/>
    </row>
    <row r="11" spans="3:8" ht="19.5" customHeight="1">
      <c r="C11" s="32">
        <v>7</v>
      </c>
      <c r="D11" s="33" t="s">
        <v>621</v>
      </c>
      <c r="E11" s="34">
        <f>Table2!F9/Table2!$F$12*100</f>
        <v>1.3580812965423543</v>
      </c>
      <c r="F11" s="34">
        <f>Table2!D9/Table2!F9*100</f>
        <v>2.6977751748411292</v>
      </c>
      <c r="G11" s="34">
        <f>Table2!E9/Table2!F9*100</f>
        <v>97.302224825158874</v>
      </c>
      <c r="H11" s="131"/>
    </row>
    <row r="12" spans="3:8" ht="19.5" customHeight="1">
      <c r="C12" s="32">
        <v>8</v>
      </c>
      <c r="D12" s="33" t="s">
        <v>622</v>
      </c>
      <c r="E12" s="34">
        <f>Table2!F10/Table2!$F$12*100</f>
        <v>1.6189888940066481</v>
      </c>
      <c r="F12" s="34">
        <f>Table2!D10/Table2!F10*100</f>
        <v>78.693857688256216</v>
      </c>
      <c r="G12" s="34">
        <f>Table2!E10/Table2!F10*100</f>
        <v>21.306142311743784</v>
      </c>
      <c r="H12" s="131"/>
    </row>
    <row r="13" spans="3:8" ht="19.5" customHeight="1">
      <c r="C13" s="32">
        <v>9</v>
      </c>
      <c r="D13" s="33" t="s">
        <v>623</v>
      </c>
      <c r="E13" s="34">
        <f>Table2!F11/Table2!$F$12*100</f>
        <v>7.4201114095962195</v>
      </c>
      <c r="F13" s="34">
        <f>Table2!D11/Table2!F11*100</f>
        <v>100</v>
      </c>
      <c r="G13" s="34">
        <f>Table2!E11/Table2!F11*100</f>
        <v>0</v>
      </c>
      <c r="H13" s="131"/>
    </row>
    <row r="14" spans="3:8" ht="19.5" customHeight="1">
      <c r="C14" s="129"/>
      <c r="D14" s="33" t="s">
        <v>138</v>
      </c>
      <c r="E14" s="130"/>
      <c r="F14" s="34"/>
      <c r="G14" s="34"/>
      <c r="H14" s="131"/>
    </row>
    <row r="15" spans="3:8" ht="19.5" customHeight="1">
      <c r="C15" s="131" t="s">
        <v>926</v>
      </c>
      <c r="D15" s="131"/>
      <c r="E15" s="131"/>
      <c r="F15" s="131"/>
      <c r="G15" s="131"/>
      <c r="H15" s="131"/>
    </row>
    <row r="16" spans="3:8" ht="19.5" customHeight="1">
      <c r="C16" s="131"/>
      <c r="D16" s="131"/>
      <c r="E16" s="131"/>
      <c r="F16" s="131"/>
      <c r="G16" s="131"/>
      <c r="H16" s="131"/>
    </row>
  </sheetData>
  <mergeCells count="1">
    <mergeCell ref="C2:G3"/>
  </mergeCell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B2:F15"/>
  <sheetViews>
    <sheetView workbookViewId="0">
      <selection activeCell="J16" sqref="J16"/>
    </sheetView>
  </sheetViews>
  <sheetFormatPr defaultRowHeight="20.399999999999999" customHeight="1"/>
  <cols>
    <col min="2" max="2" width="11.77734375" customWidth="1"/>
    <col min="3" max="3" width="28.33203125" customWidth="1"/>
    <col min="4" max="6" width="11.88671875" customWidth="1"/>
  </cols>
  <sheetData>
    <row r="2" spans="2:6" ht="20.399999999999999" customHeight="1">
      <c r="B2" s="133" t="s">
        <v>948</v>
      </c>
    </row>
    <row r="3" spans="2:6" ht="20.399999999999999" customHeight="1">
      <c r="B3" s="169" t="s">
        <v>615</v>
      </c>
      <c r="C3" s="169" t="s">
        <v>552</v>
      </c>
      <c r="D3" s="169" t="s">
        <v>333</v>
      </c>
      <c r="E3" s="169" t="s">
        <v>332</v>
      </c>
      <c r="F3" s="169" t="s">
        <v>947</v>
      </c>
    </row>
    <row r="4" spans="2:6" ht="20.399999999999999" customHeight="1">
      <c r="B4" s="170">
        <v>1</v>
      </c>
      <c r="C4" s="171" t="s">
        <v>613</v>
      </c>
      <c r="D4" s="172">
        <v>93.242341116438595</v>
      </c>
      <c r="E4" s="172">
        <v>82.970802741940091</v>
      </c>
      <c r="F4" s="172">
        <v>85.37626538649728</v>
      </c>
    </row>
    <row r="5" spans="2:6" ht="20.399999999999999" customHeight="1">
      <c r="B5" s="170">
        <v>2</v>
      </c>
      <c r="C5" s="171" t="s">
        <v>609</v>
      </c>
      <c r="D5" s="172">
        <v>0</v>
      </c>
      <c r="E5" s="172">
        <v>0</v>
      </c>
      <c r="F5" s="172">
        <v>0</v>
      </c>
    </row>
    <row r="6" spans="2:6" ht="20.399999999999999" customHeight="1">
      <c r="B6" s="170">
        <v>3</v>
      </c>
      <c r="C6" s="171" t="s">
        <v>617</v>
      </c>
      <c r="D6" s="172">
        <v>61.444973499638913</v>
      </c>
      <c r="E6" s="172">
        <v>29.679735619942686</v>
      </c>
      <c r="F6" s="172">
        <v>46.979672716909626</v>
      </c>
    </row>
    <row r="7" spans="2:6" ht="20.399999999999999" customHeight="1">
      <c r="B7" s="170">
        <v>4</v>
      </c>
      <c r="C7" s="171" t="s">
        <v>618</v>
      </c>
      <c r="D7" s="172">
        <v>0</v>
      </c>
      <c r="E7" s="172">
        <v>19.399999999999999</v>
      </c>
      <c r="F7" s="172">
        <v>17.75</v>
      </c>
    </row>
    <row r="8" spans="2:6" ht="20.399999999999999" customHeight="1">
      <c r="B8" s="170">
        <v>5</v>
      </c>
      <c r="C8" s="171" t="s">
        <v>619</v>
      </c>
      <c r="D8" s="172">
        <v>86.275852040191054</v>
      </c>
      <c r="E8" s="172">
        <v>93.055157149240159</v>
      </c>
      <c r="F8" s="172">
        <v>92.814916316313628</v>
      </c>
    </row>
    <row r="9" spans="2:6" ht="20.399999999999999" customHeight="1">
      <c r="B9" s="170">
        <v>6</v>
      </c>
      <c r="C9" s="171" t="s">
        <v>620</v>
      </c>
      <c r="D9" s="172">
        <v>100</v>
      </c>
      <c r="E9" s="172">
        <v>99.929739726766925</v>
      </c>
      <c r="F9" s="172">
        <v>100</v>
      </c>
    </row>
    <row r="10" spans="2:6" ht="20.399999999999999" customHeight="1">
      <c r="B10" s="170">
        <v>7</v>
      </c>
      <c r="C10" s="171" t="s">
        <v>621</v>
      </c>
      <c r="D10" s="172">
        <v>97.160078448222606</v>
      </c>
      <c r="E10" s="172">
        <v>97.004203124067629</v>
      </c>
      <c r="F10" s="172">
        <v>97.044880692205027</v>
      </c>
    </row>
    <row r="11" spans="2:6" ht="20.399999999999999" customHeight="1">
      <c r="B11" s="170">
        <v>8</v>
      </c>
      <c r="C11" s="171" t="s">
        <v>622</v>
      </c>
      <c r="D11" s="172">
        <v>100</v>
      </c>
      <c r="E11" s="172">
        <v>100</v>
      </c>
      <c r="F11" s="172">
        <v>100</v>
      </c>
    </row>
    <row r="12" spans="2:6" ht="20.399999999999999" customHeight="1">
      <c r="B12" s="170">
        <v>9</v>
      </c>
      <c r="C12" s="171" t="s">
        <v>623</v>
      </c>
      <c r="D12" s="172">
        <v>95.99757055011267</v>
      </c>
      <c r="E12" s="172">
        <v>0</v>
      </c>
      <c r="F12" s="172">
        <v>96</v>
      </c>
    </row>
    <row r="14" spans="2:6" ht="20.399999999999999" customHeight="1">
      <c r="B14" s="124" t="s">
        <v>949</v>
      </c>
      <c r="C14" s="125"/>
      <c r="D14" s="125"/>
      <c r="E14" s="125"/>
      <c r="F14" s="125"/>
    </row>
    <row r="15" spans="2:6" ht="20.399999999999999" customHeight="1">
      <c r="B15" s="125"/>
      <c r="C15" s="125"/>
      <c r="D15" s="125"/>
      <c r="E15" s="125"/>
      <c r="F15" s="125"/>
    </row>
  </sheetData>
  <mergeCells count="1">
    <mergeCell ref="B14:F1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Meta Data</vt:lpstr>
      <vt:lpstr>LS2015</vt:lpstr>
      <vt:lpstr>Res_2015</vt:lpstr>
      <vt:lpstr>Power_2015</vt:lpstr>
      <vt:lpstr>DO2015</vt:lpstr>
      <vt:lpstr>Table 1</vt:lpstr>
      <vt:lpstr>Table2</vt:lpstr>
      <vt:lpstr>Table 3</vt:lpstr>
      <vt:lpstr>Table 4</vt:lpstr>
      <vt:lpstr>Table 5</vt:lpstr>
      <vt:lpstr>Table 6</vt:lpstr>
      <vt:lpstr>Table 7</vt:lpstr>
      <vt:lpstr>Table 8</vt:lpstr>
      <vt:lpstr>Table 9</vt:lpstr>
      <vt:lpstr>Table 10</vt:lpstr>
      <vt:lpstr>Table 11</vt:lpstr>
      <vt:lpstr>Table 12</vt:lpstr>
    </vt:vector>
  </TitlesOfParts>
  <Company>HP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jvaldez</dc:creator>
  <cp:lastModifiedBy>jvaldez</cp:lastModifiedBy>
  <cp:lastPrinted>2019-03-15T16:50:19Z</cp:lastPrinted>
  <dcterms:created xsi:type="dcterms:W3CDTF">2017-02-08T17:59:28Z</dcterms:created>
  <dcterms:modified xsi:type="dcterms:W3CDTF">2020-06-16T21:23:36Z</dcterms:modified>
</cp:coreProperties>
</file>